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NEU\Introduction to Enterprise Analytics\"/>
    </mc:Choice>
  </mc:AlternateContent>
  <xr:revisionPtr revIDLastSave="0" documentId="13_ncr:1_{02F52603-D02B-4E31-A6E0-E2DA35D0353D}" xr6:coauthVersionLast="47" xr6:coauthVersionMax="47" xr10:uidLastSave="{00000000-0000-0000-0000-000000000000}"/>
  <bookViews>
    <workbookView xWindow="11520" yWindow="0" windowWidth="11520" windowHeight="12360" tabRatio="861" firstSheet="1" activeTab="4" xr2:uid="{00000000-000D-0000-FFFF-FFFF00000000}"/>
  </bookViews>
  <sheets>
    <sheet name="6050_Module3Project_Data" sheetId="2" r:id="rId1"/>
    <sheet name="Part 1" sheetId="5" r:id="rId2"/>
    <sheet name="Part 1 chart" sheetId="8" r:id="rId3"/>
    <sheet name="Part 2" sheetId="6" r:id="rId4"/>
    <sheet name="Part 3" sheetId="7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66" i="7" l="1"/>
  <c r="AO65" i="7"/>
  <c r="AP63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47" i="7"/>
  <c r="AN63" i="7"/>
  <c r="AO63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47" i="7"/>
  <c r="AL49" i="7"/>
  <c r="AK50" i="7" s="1"/>
  <c r="AL48" i="7"/>
  <c r="AK49" i="7" s="1"/>
  <c r="AK48" i="7"/>
  <c r="AL47" i="7"/>
  <c r="AK47" i="7"/>
  <c r="AL37" i="7"/>
  <c r="AL44" i="7"/>
  <c r="AL43" i="7"/>
  <c r="AL41" i="7"/>
  <c r="AL39" i="7"/>
  <c r="AL40" i="7" s="1"/>
  <c r="AL42" i="7" s="1"/>
  <c r="AL38" i="7"/>
  <c r="Y69" i="7"/>
  <c r="Y66" i="7"/>
  <c r="Z66" i="7" s="1"/>
  <c r="X66" i="7"/>
  <c r="Y68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49" i="7"/>
  <c r="Y65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50" i="7"/>
  <c r="Y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49" i="7"/>
  <c r="V3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49" i="7"/>
  <c r="V51" i="7"/>
  <c r="V52" i="7"/>
  <c r="U53" i="7" s="1"/>
  <c r="V53" i="7" s="1"/>
  <c r="U54" i="7" s="1"/>
  <c r="V54" i="7" s="1"/>
  <c r="U55" i="7" s="1"/>
  <c r="V55" i="7" s="1"/>
  <c r="U56" i="7" s="1"/>
  <c r="V56" i="7" s="1"/>
  <c r="U57" i="7" s="1"/>
  <c r="V57" i="7" s="1"/>
  <c r="U58" i="7" s="1"/>
  <c r="V58" i="7" s="1"/>
  <c r="U59" i="7" s="1"/>
  <c r="V59" i="7" s="1"/>
  <c r="U60" i="7" s="1"/>
  <c r="V60" i="7" s="1"/>
  <c r="U61" i="7" s="1"/>
  <c r="V61" i="7" s="1"/>
  <c r="U62" i="7" s="1"/>
  <c r="V62" i="7" s="1"/>
  <c r="U63" i="7" s="1"/>
  <c r="V63" i="7" s="1"/>
  <c r="U64" i="7" s="1"/>
  <c r="V64" i="7" s="1"/>
  <c r="U65" i="7" s="1"/>
  <c r="V65" i="7" s="1"/>
  <c r="U51" i="7"/>
  <c r="U52" i="7"/>
  <c r="V50" i="7"/>
  <c r="U50" i="7"/>
  <c r="V49" i="7"/>
  <c r="V43" i="7"/>
  <c r="AL50" i="7" l="1"/>
  <c r="AK51" i="7" s="1"/>
  <c r="V46" i="7"/>
  <c r="V45" i="7"/>
  <c r="V41" i="7"/>
  <c r="V42" i="7" s="1"/>
  <c r="V44" i="7" s="1"/>
  <c r="V40" i="7"/>
  <c r="AL51" i="7" l="1"/>
  <c r="AK52" i="7" s="1"/>
  <c r="AL52" i="7" l="1"/>
  <c r="AK53" i="7" s="1"/>
  <c r="AL53" i="7" l="1"/>
  <c r="AK54" i="7" s="1"/>
  <c r="J7" i="7" a="1"/>
  <c r="J7" i="7" s="1"/>
  <c r="H30" i="7" s="1"/>
  <c r="J6" i="7" a="1"/>
  <c r="J6" i="7" s="1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102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4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103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4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102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4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103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4" i="6"/>
  <c r="AM256" i="5"/>
  <c r="AZ256" i="5"/>
  <c r="AZ255" i="5"/>
  <c r="AW256" i="5"/>
  <c r="AW255" i="5"/>
  <c r="AT256" i="5"/>
  <c r="AT255" i="5"/>
  <c r="AQ256" i="5"/>
  <c r="AQ255" i="5"/>
  <c r="AJ256" i="5"/>
  <c r="AG256" i="5"/>
  <c r="AD256" i="5"/>
  <c r="AM255" i="5"/>
  <c r="AJ255" i="5"/>
  <c r="AG255" i="5"/>
  <c r="AD255" i="5"/>
  <c r="AB254" i="5"/>
  <c r="AZ254" i="5"/>
  <c r="AY254" i="5"/>
  <c r="AX254" i="5"/>
  <c r="AW254" i="5"/>
  <c r="AV254" i="5"/>
  <c r="AU254" i="5"/>
  <c r="AT254" i="5"/>
  <c r="AS254" i="5"/>
  <c r="AR254" i="5"/>
  <c r="AQ254" i="5"/>
  <c r="AP254" i="5"/>
  <c r="AO254" i="5"/>
  <c r="AM254" i="5"/>
  <c r="AL254" i="5"/>
  <c r="AK254" i="5"/>
  <c r="AJ254" i="5"/>
  <c r="AI254" i="5"/>
  <c r="AH254" i="5"/>
  <c r="AG254" i="5"/>
  <c r="AF254" i="5"/>
  <c r="AE254" i="5"/>
  <c r="AC254" i="5"/>
  <c r="AD254" i="5" s="1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Z108" i="5"/>
  <c r="AZ109" i="5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AZ126" i="5"/>
  <c r="AZ127" i="5"/>
  <c r="AZ128" i="5"/>
  <c r="AZ129" i="5"/>
  <c r="AZ130" i="5"/>
  <c r="AZ131" i="5"/>
  <c r="AZ132" i="5"/>
  <c r="AZ133" i="5"/>
  <c r="AZ134" i="5"/>
  <c r="AZ135" i="5"/>
  <c r="AZ136" i="5"/>
  <c r="AZ137" i="5"/>
  <c r="AZ138" i="5"/>
  <c r="AZ139" i="5"/>
  <c r="AZ140" i="5"/>
  <c r="AZ141" i="5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AZ158" i="5"/>
  <c r="AZ159" i="5"/>
  <c r="AZ160" i="5"/>
  <c r="AZ161" i="5"/>
  <c r="AZ162" i="5"/>
  <c r="AZ163" i="5"/>
  <c r="AZ164" i="5"/>
  <c r="AZ165" i="5"/>
  <c r="AZ166" i="5"/>
  <c r="AZ167" i="5"/>
  <c r="AZ168" i="5"/>
  <c r="AZ169" i="5"/>
  <c r="AZ170" i="5"/>
  <c r="AZ171" i="5"/>
  <c r="AZ172" i="5"/>
  <c r="AZ173" i="5"/>
  <c r="AZ174" i="5"/>
  <c r="AZ175" i="5"/>
  <c r="AZ176" i="5"/>
  <c r="AZ177" i="5"/>
  <c r="AZ178" i="5"/>
  <c r="AZ179" i="5"/>
  <c r="AZ180" i="5"/>
  <c r="AZ181" i="5"/>
  <c r="AZ182" i="5"/>
  <c r="AZ183" i="5"/>
  <c r="AZ184" i="5"/>
  <c r="AZ185" i="5"/>
  <c r="AZ186" i="5"/>
  <c r="AZ187" i="5"/>
  <c r="AZ188" i="5"/>
  <c r="AZ189" i="5"/>
  <c r="AZ190" i="5"/>
  <c r="AZ191" i="5"/>
  <c r="AZ192" i="5"/>
  <c r="AZ193" i="5"/>
  <c r="AZ194" i="5"/>
  <c r="AZ195" i="5"/>
  <c r="AZ196" i="5"/>
  <c r="AZ197" i="5"/>
  <c r="AZ198" i="5"/>
  <c r="AZ199" i="5"/>
  <c r="AZ200" i="5"/>
  <c r="AZ201" i="5"/>
  <c r="AZ202" i="5"/>
  <c r="AZ203" i="5"/>
  <c r="AZ204" i="5"/>
  <c r="AZ205" i="5"/>
  <c r="AZ206" i="5"/>
  <c r="AZ207" i="5"/>
  <c r="AZ208" i="5"/>
  <c r="AZ209" i="5"/>
  <c r="AZ210" i="5"/>
  <c r="AZ211" i="5"/>
  <c r="AZ212" i="5"/>
  <c r="AZ213" i="5"/>
  <c r="AZ214" i="5"/>
  <c r="AZ215" i="5"/>
  <c r="AZ216" i="5"/>
  <c r="AZ217" i="5"/>
  <c r="AZ218" i="5"/>
  <c r="AZ219" i="5"/>
  <c r="AZ220" i="5"/>
  <c r="AZ221" i="5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35" i="5"/>
  <c r="AZ236" i="5"/>
  <c r="AZ237" i="5"/>
  <c r="AZ238" i="5"/>
  <c r="AZ239" i="5"/>
  <c r="AZ240" i="5"/>
  <c r="AZ241" i="5"/>
  <c r="AZ242" i="5"/>
  <c r="AZ243" i="5"/>
  <c r="AZ244" i="5"/>
  <c r="AZ245" i="5"/>
  <c r="AZ246" i="5"/>
  <c r="AZ247" i="5"/>
  <c r="AZ248" i="5"/>
  <c r="AZ249" i="5"/>
  <c r="AZ250" i="5"/>
  <c r="AZ251" i="5"/>
  <c r="AZ252" i="5"/>
  <c r="AZ253" i="5"/>
  <c r="AZ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233" i="5"/>
  <c r="AM234" i="5"/>
  <c r="AM235" i="5"/>
  <c r="AM236" i="5"/>
  <c r="AM237" i="5"/>
  <c r="AM238" i="5"/>
  <c r="AM239" i="5"/>
  <c r="AM240" i="5"/>
  <c r="AM241" i="5"/>
  <c r="AM242" i="5"/>
  <c r="AM243" i="5"/>
  <c r="AM244" i="5"/>
  <c r="AM245" i="5"/>
  <c r="AM246" i="5"/>
  <c r="AM247" i="5"/>
  <c r="AM248" i="5"/>
  <c r="AM249" i="5"/>
  <c r="AM250" i="5"/>
  <c r="AM251" i="5"/>
  <c r="AM252" i="5"/>
  <c r="AM253" i="5"/>
  <c r="AM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" i="5"/>
  <c r="AD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X2" i="5"/>
  <c r="Y2" i="5" s="1"/>
  <c r="V2" i="5"/>
  <c r="T2" i="5"/>
  <c r="U2" i="5" s="1"/>
  <c r="R2" i="5"/>
  <c r="S2" i="5" s="1"/>
  <c r="O2" i="5"/>
  <c r="P2" i="5" s="1"/>
  <c r="M2" i="5"/>
  <c r="N2" i="5" s="1"/>
  <c r="K2" i="5"/>
  <c r="K3" i="5" s="1"/>
  <c r="L3" i="5" s="1"/>
  <c r="I2" i="5"/>
  <c r="J2" i="5" s="1"/>
  <c r="AL54" i="7" l="1"/>
  <c r="AK55" i="7" s="1"/>
  <c r="H102" i="7"/>
  <c r="H134" i="7"/>
  <c r="H22" i="7"/>
  <c r="H70" i="7"/>
  <c r="H230" i="7"/>
  <c r="H198" i="7"/>
  <c r="H166" i="7"/>
  <c r="H229" i="7"/>
  <c r="H197" i="7"/>
  <c r="H165" i="7"/>
  <c r="H133" i="7"/>
  <c r="H101" i="7"/>
  <c r="H69" i="7"/>
  <c r="H14" i="7"/>
  <c r="H254" i="7"/>
  <c r="H222" i="7"/>
  <c r="H190" i="7"/>
  <c r="H158" i="7"/>
  <c r="H126" i="7"/>
  <c r="H94" i="7"/>
  <c r="H62" i="7"/>
  <c r="H6" i="7"/>
  <c r="H253" i="7"/>
  <c r="H221" i="7"/>
  <c r="H189" i="7"/>
  <c r="H157" i="7"/>
  <c r="H125" i="7"/>
  <c r="H93" i="7"/>
  <c r="H54" i="7"/>
  <c r="H214" i="7"/>
  <c r="H182" i="7"/>
  <c r="H150" i="7"/>
  <c r="H118" i="7"/>
  <c r="H86" i="7"/>
  <c r="H53" i="7"/>
  <c r="H246" i="7"/>
  <c r="H238" i="7"/>
  <c r="H206" i="7"/>
  <c r="H174" i="7"/>
  <c r="H142" i="7"/>
  <c r="H110" i="7"/>
  <c r="H78" i="7"/>
  <c r="H38" i="7"/>
  <c r="H245" i="7"/>
  <c r="H213" i="7"/>
  <c r="H181" i="7"/>
  <c r="H149" i="7"/>
  <c r="H117" i="7"/>
  <c r="H85" i="7"/>
  <c r="H46" i="7"/>
  <c r="H237" i="7"/>
  <c r="H205" i="7"/>
  <c r="H173" i="7"/>
  <c r="H141" i="7"/>
  <c r="H109" i="7"/>
  <c r="H77" i="7"/>
  <c r="H45" i="7"/>
  <c r="H37" i="7"/>
  <c r="H21" i="7"/>
  <c r="H13" i="7"/>
  <c r="H5" i="7"/>
  <c r="H244" i="7"/>
  <c r="H228" i="7"/>
  <c r="H212" i="7"/>
  <c r="H196" i="7"/>
  <c r="H180" i="7"/>
  <c r="H156" i="7"/>
  <c r="H140" i="7"/>
  <c r="H124" i="7"/>
  <c r="H116" i="7"/>
  <c r="H100" i="7"/>
  <c r="H84" i="7"/>
  <c r="H68" i="7"/>
  <c r="H52" i="7"/>
  <c r="H44" i="7"/>
  <c r="H28" i="7"/>
  <c r="H20" i="7"/>
  <c r="H12" i="7"/>
  <c r="H4" i="7"/>
  <c r="H243" i="7"/>
  <c r="H219" i="7"/>
  <c r="H203" i="7"/>
  <c r="H179" i="7"/>
  <c r="H163" i="7"/>
  <c r="H147" i="7"/>
  <c r="H123" i="7"/>
  <c r="H107" i="7"/>
  <c r="H91" i="7"/>
  <c r="H75" i="7"/>
  <c r="H59" i="7"/>
  <c r="H27" i="7"/>
  <c r="H258" i="7"/>
  <c r="H242" i="7"/>
  <c r="H226" i="7"/>
  <c r="H210" i="7"/>
  <c r="H194" i="7"/>
  <c r="H178" i="7"/>
  <c r="H154" i="7"/>
  <c r="H138" i="7"/>
  <c r="H122" i="7"/>
  <c r="H106" i="7"/>
  <c r="H90" i="7"/>
  <c r="H74" i="7"/>
  <c r="H58" i="7"/>
  <c r="H50" i="7"/>
  <c r="H42" i="7"/>
  <c r="H26" i="7"/>
  <c r="H18" i="7"/>
  <c r="H10" i="7"/>
  <c r="H257" i="7"/>
  <c r="H249" i="7"/>
  <c r="H241" i="7"/>
  <c r="H233" i="7"/>
  <c r="H225" i="7"/>
  <c r="H217" i="7"/>
  <c r="H209" i="7"/>
  <c r="H201" i="7"/>
  <c r="H193" i="7"/>
  <c r="H185" i="7"/>
  <c r="H177" i="7"/>
  <c r="H169" i="7"/>
  <c r="H161" i="7"/>
  <c r="H153" i="7"/>
  <c r="H145" i="7"/>
  <c r="H137" i="7"/>
  <c r="H129" i="7"/>
  <c r="H121" i="7"/>
  <c r="H113" i="7"/>
  <c r="H105" i="7"/>
  <c r="H97" i="7"/>
  <c r="H89" i="7"/>
  <c r="H81" i="7"/>
  <c r="H73" i="7"/>
  <c r="H65" i="7"/>
  <c r="H57" i="7"/>
  <c r="H49" i="7"/>
  <c r="H41" i="7"/>
  <c r="H33" i="7"/>
  <c r="H25" i="7"/>
  <c r="H17" i="7"/>
  <c r="H9" i="7"/>
  <c r="H236" i="7"/>
  <c r="H220" i="7"/>
  <c r="H204" i="7"/>
  <c r="H188" i="7"/>
  <c r="H164" i="7"/>
  <c r="H148" i="7"/>
  <c r="H132" i="7"/>
  <c r="H108" i="7"/>
  <c r="H92" i="7"/>
  <c r="H76" i="7"/>
  <c r="H60" i="7"/>
  <c r="H36" i="7"/>
  <c r="H251" i="7"/>
  <c r="H227" i="7"/>
  <c r="H211" i="7"/>
  <c r="H187" i="7"/>
  <c r="H171" i="7"/>
  <c r="H155" i="7"/>
  <c r="H131" i="7"/>
  <c r="H115" i="7"/>
  <c r="H99" i="7"/>
  <c r="H83" i="7"/>
  <c r="H67" i="7"/>
  <c r="H51" i="7"/>
  <c r="H43" i="7"/>
  <c r="H35" i="7"/>
  <c r="H19" i="7"/>
  <c r="H11" i="7"/>
  <c r="H3" i="7"/>
  <c r="H250" i="7"/>
  <c r="H234" i="7"/>
  <c r="H218" i="7"/>
  <c r="H202" i="7"/>
  <c r="H186" i="7"/>
  <c r="H170" i="7"/>
  <c r="H146" i="7"/>
  <c r="H130" i="7"/>
  <c r="H114" i="7"/>
  <c r="H98" i="7"/>
  <c r="H82" i="7"/>
  <c r="H66" i="7"/>
  <c r="H34" i="7"/>
  <c r="H256" i="7"/>
  <c r="H248" i="7"/>
  <c r="H240" i="7"/>
  <c r="H232" i="7"/>
  <c r="H224" i="7"/>
  <c r="H216" i="7"/>
  <c r="H208" i="7"/>
  <c r="H200" i="7"/>
  <c r="H192" i="7"/>
  <c r="H184" i="7"/>
  <c r="H176" i="7"/>
  <c r="H168" i="7"/>
  <c r="H160" i="7"/>
  <c r="H152" i="7"/>
  <c r="H144" i="7"/>
  <c r="H136" i="7"/>
  <c r="H128" i="7"/>
  <c r="H120" i="7"/>
  <c r="H112" i="7"/>
  <c r="H104" i="7"/>
  <c r="H96" i="7"/>
  <c r="H88" i="7"/>
  <c r="H80" i="7"/>
  <c r="H72" i="7"/>
  <c r="H64" i="7"/>
  <c r="H56" i="7"/>
  <c r="H48" i="7"/>
  <c r="H40" i="7"/>
  <c r="H32" i="7"/>
  <c r="H24" i="7"/>
  <c r="H16" i="7"/>
  <c r="H8" i="7"/>
  <c r="H61" i="7"/>
  <c r="H29" i="7"/>
  <c r="H252" i="7"/>
  <c r="H172" i="7"/>
  <c r="H2" i="7"/>
  <c r="H235" i="7"/>
  <c r="H195" i="7"/>
  <c r="H139" i="7"/>
  <c r="H162" i="7"/>
  <c r="H255" i="7"/>
  <c r="H247" i="7"/>
  <c r="H239" i="7"/>
  <c r="H231" i="7"/>
  <c r="H223" i="7"/>
  <c r="H215" i="7"/>
  <c r="H207" i="7"/>
  <c r="H199" i="7"/>
  <c r="H191" i="7"/>
  <c r="H183" i="7"/>
  <c r="H175" i="7"/>
  <c r="H167" i="7"/>
  <c r="H159" i="7"/>
  <c r="H151" i="7"/>
  <c r="H143" i="7"/>
  <c r="H135" i="7"/>
  <c r="H127" i="7"/>
  <c r="H119" i="7"/>
  <c r="H111" i="7"/>
  <c r="H103" i="7"/>
  <c r="H95" i="7"/>
  <c r="H87" i="7"/>
  <c r="H79" i="7"/>
  <c r="H71" i="7"/>
  <c r="H63" i="7"/>
  <c r="H55" i="7"/>
  <c r="H47" i="7"/>
  <c r="H39" i="7"/>
  <c r="H31" i="7"/>
  <c r="H23" i="7"/>
  <c r="H15" i="7"/>
  <c r="H7" i="7"/>
  <c r="E10" i="7"/>
  <c r="E18" i="7"/>
  <c r="E26" i="7"/>
  <c r="E34" i="7"/>
  <c r="E42" i="7"/>
  <c r="E50" i="7"/>
  <c r="E58" i="7"/>
  <c r="E66" i="7"/>
  <c r="E74" i="7"/>
  <c r="E82" i="7"/>
  <c r="E90" i="7"/>
  <c r="E98" i="7"/>
  <c r="E106" i="7"/>
  <c r="E114" i="7"/>
  <c r="E122" i="7"/>
  <c r="E130" i="7"/>
  <c r="E138" i="7"/>
  <c r="E146" i="7"/>
  <c r="E154" i="7"/>
  <c r="E162" i="7"/>
  <c r="E170" i="7"/>
  <c r="E178" i="7"/>
  <c r="E186" i="7"/>
  <c r="E194" i="7"/>
  <c r="E202" i="7"/>
  <c r="E210" i="7"/>
  <c r="E218" i="7"/>
  <c r="E226" i="7"/>
  <c r="E234" i="7"/>
  <c r="E242" i="7"/>
  <c r="E250" i="7"/>
  <c r="E258" i="7"/>
  <c r="E6" i="7"/>
  <c r="E38" i="7"/>
  <c r="E70" i="7"/>
  <c r="E102" i="7"/>
  <c r="E134" i="7"/>
  <c r="E166" i="7"/>
  <c r="E206" i="7"/>
  <c r="E238" i="7"/>
  <c r="E15" i="7"/>
  <c r="E39" i="7"/>
  <c r="E63" i="7"/>
  <c r="E87" i="7"/>
  <c r="E103" i="7"/>
  <c r="E127" i="7"/>
  <c r="E151" i="7"/>
  <c r="E183" i="7"/>
  <c r="E215" i="7"/>
  <c r="E239" i="7"/>
  <c r="E8" i="7"/>
  <c r="E24" i="7"/>
  <c r="E48" i="7"/>
  <c r="E80" i="7"/>
  <c r="E96" i="7"/>
  <c r="E112" i="7"/>
  <c r="E136" i="7"/>
  <c r="E144" i="7"/>
  <c r="E168" i="7"/>
  <c r="E192" i="7"/>
  <c r="E216" i="7"/>
  <c r="E240" i="7"/>
  <c r="E9" i="7"/>
  <c r="E41" i="7"/>
  <c r="E65" i="7"/>
  <c r="E97" i="7"/>
  <c r="E121" i="7"/>
  <c r="E153" i="7"/>
  <c r="E177" i="7"/>
  <c r="E201" i="7"/>
  <c r="E233" i="7"/>
  <c r="E257" i="7"/>
  <c r="E11" i="7"/>
  <c r="E19" i="7"/>
  <c r="E27" i="7"/>
  <c r="E35" i="7"/>
  <c r="E43" i="7"/>
  <c r="E51" i="7"/>
  <c r="E59" i="7"/>
  <c r="E67" i="7"/>
  <c r="E75" i="7"/>
  <c r="E83" i="7"/>
  <c r="E91" i="7"/>
  <c r="E99" i="7"/>
  <c r="E107" i="7"/>
  <c r="E115" i="7"/>
  <c r="E123" i="7"/>
  <c r="E131" i="7"/>
  <c r="E139" i="7"/>
  <c r="E147" i="7"/>
  <c r="E155" i="7"/>
  <c r="E163" i="7"/>
  <c r="E171" i="7"/>
  <c r="E179" i="7"/>
  <c r="E187" i="7"/>
  <c r="E195" i="7"/>
  <c r="E203" i="7"/>
  <c r="E211" i="7"/>
  <c r="E219" i="7"/>
  <c r="E227" i="7"/>
  <c r="E235" i="7"/>
  <c r="E243" i="7"/>
  <c r="E251" i="7"/>
  <c r="E3" i="7"/>
  <c r="E22" i="7"/>
  <c r="E62" i="7"/>
  <c r="E86" i="7"/>
  <c r="E118" i="7"/>
  <c r="E150" i="7"/>
  <c r="E182" i="7"/>
  <c r="E214" i="7"/>
  <c r="E246" i="7"/>
  <c r="E7" i="7"/>
  <c r="E31" i="7"/>
  <c r="E55" i="7"/>
  <c r="E79" i="7"/>
  <c r="E119" i="7"/>
  <c r="E143" i="7"/>
  <c r="E167" i="7"/>
  <c r="E191" i="7"/>
  <c r="E207" i="7"/>
  <c r="E231" i="7"/>
  <c r="E255" i="7"/>
  <c r="E56" i="7"/>
  <c r="E120" i="7"/>
  <c r="E152" i="7"/>
  <c r="E184" i="7"/>
  <c r="E208" i="7"/>
  <c r="E232" i="7"/>
  <c r="E256" i="7"/>
  <c r="E17" i="7"/>
  <c r="E33" i="7"/>
  <c r="E57" i="7"/>
  <c r="E81" i="7"/>
  <c r="E113" i="7"/>
  <c r="E137" i="7"/>
  <c r="E169" i="7"/>
  <c r="E193" i="7"/>
  <c r="E217" i="7"/>
  <c r="E249" i="7"/>
  <c r="E4" i="7"/>
  <c r="E12" i="7"/>
  <c r="E20" i="7"/>
  <c r="E28" i="7"/>
  <c r="E36" i="7"/>
  <c r="E44" i="7"/>
  <c r="E52" i="7"/>
  <c r="E60" i="7"/>
  <c r="E68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252" i="7"/>
  <c r="E2" i="7"/>
  <c r="E30" i="7"/>
  <c r="E46" i="7"/>
  <c r="E78" i="7"/>
  <c r="E110" i="7"/>
  <c r="E142" i="7"/>
  <c r="E174" i="7"/>
  <c r="E198" i="7"/>
  <c r="E230" i="7"/>
  <c r="E23" i="7"/>
  <c r="E47" i="7"/>
  <c r="E71" i="7"/>
  <c r="E95" i="7"/>
  <c r="E111" i="7"/>
  <c r="E135" i="7"/>
  <c r="E159" i="7"/>
  <c r="E175" i="7"/>
  <c r="E199" i="7"/>
  <c r="E223" i="7"/>
  <c r="E247" i="7"/>
  <c r="E16" i="7"/>
  <c r="E32" i="7"/>
  <c r="E40" i="7"/>
  <c r="E72" i="7"/>
  <c r="E88" i="7"/>
  <c r="E104" i="7"/>
  <c r="E128" i="7"/>
  <c r="E160" i="7"/>
  <c r="E176" i="7"/>
  <c r="E200" i="7"/>
  <c r="E224" i="7"/>
  <c r="E248" i="7"/>
  <c r="E25" i="7"/>
  <c r="E49" i="7"/>
  <c r="E73" i="7"/>
  <c r="E89" i="7"/>
  <c r="E105" i="7"/>
  <c r="E129" i="7"/>
  <c r="E161" i="7"/>
  <c r="E185" i="7"/>
  <c r="E209" i="7"/>
  <c r="E225" i="7"/>
  <c r="E241" i="7"/>
  <c r="E5" i="7"/>
  <c r="E13" i="7"/>
  <c r="E21" i="7"/>
  <c r="E29" i="7"/>
  <c r="E37" i="7"/>
  <c r="E45" i="7"/>
  <c r="E53" i="7"/>
  <c r="E61" i="7"/>
  <c r="E69" i="7"/>
  <c r="E77" i="7"/>
  <c r="E85" i="7"/>
  <c r="E93" i="7"/>
  <c r="E101" i="7"/>
  <c r="E109" i="7"/>
  <c r="E117" i="7"/>
  <c r="E125" i="7"/>
  <c r="E133" i="7"/>
  <c r="E141" i="7"/>
  <c r="E149" i="7"/>
  <c r="E157" i="7"/>
  <c r="E165" i="7"/>
  <c r="E173" i="7"/>
  <c r="E181" i="7"/>
  <c r="E189" i="7"/>
  <c r="E197" i="7"/>
  <c r="E205" i="7"/>
  <c r="E213" i="7"/>
  <c r="E221" i="7"/>
  <c r="E229" i="7"/>
  <c r="E237" i="7"/>
  <c r="E245" i="7"/>
  <c r="E253" i="7"/>
  <c r="E14" i="7"/>
  <c r="E54" i="7"/>
  <c r="E94" i="7"/>
  <c r="E126" i="7"/>
  <c r="E158" i="7"/>
  <c r="E190" i="7"/>
  <c r="E222" i="7"/>
  <c r="E254" i="7"/>
  <c r="E64" i="7"/>
  <c r="E145" i="7"/>
  <c r="L260" i="6"/>
  <c r="G260" i="6"/>
  <c r="AF2" i="5"/>
  <c r="AI2" i="5"/>
  <c r="AC2" i="5"/>
  <c r="L2" i="5"/>
  <c r="AY2" i="5"/>
  <c r="W2" i="5"/>
  <c r="AV2" i="5"/>
  <c r="AP2" i="5"/>
  <c r="AS2" i="5"/>
  <c r="AL2" i="5"/>
  <c r="T3" i="5"/>
  <c r="U3" i="5" s="1"/>
  <c r="R3" i="5"/>
  <c r="S3" i="5" s="1"/>
  <c r="V3" i="5"/>
  <c r="X3" i="5"/>
  <c r="Y3" i="5" s="1"/>
  <c r="M3" i="5"/>
  <c r="I3" i="5"/>
  <c r="J3" i="5" s="1"/>
  <c r="K4" i="5"/>
  <c r="L4" i="5" s="1"/>
  <c r="O3" i="5"/>
  <c r="P3" i="5" s="1"/>
  <c r="AL55" i="7" l="1"/>
  <c r="AK56" i="7" s="1"/>
  <c r="T4" i="5"/>
  <c r="U4" i="5" s="1"/>
  <c r="W3" i="5"/>
  <c r="N3" i="5"/>
  <c r="AC3" i="5"/>
  <c r="R4" i="5"/>
  <c r="S4" i="5" s="1"/>
  <c r="AX3" i="5"/>
  <c r="AY3" i="5" s="1"/>
  <c r="AU3" i="5"/>
  <c r="AV3" i="5" s="1"/>
  <c r="AR3" i="5"/>
  <c r="AS3" i="5" s="1"/>
  <c r="AO3" i="5"/>
  <c r="AP3" i="5" s="1"/>
  <c r="AB3" i="5"/>
  <c r="AK3" i="5"/>
  <c r="AL3" i="5" s="1"/>
  <c r="AH3" i="5"/>
  <c r="AE3" i="5"/>
  <c r="AF3" i="5" s="1"/>
  <c r="T5" i="5"/>
  <c r="U5" i="5" s="1"/>
  <c r="V4" i="5"/>
  <c r="X4" i="5"/>
  <c r="Y4" i="5" s="1"/>
  <c r="K5" i="5"/>
  <c r="L5" i="5" s="1"/>
  <c r="O4" i="5"/>
  <c r="P4" i="5" s="1"/>
  <c r="I4" i="5"/>
  <c r="J4" i="5" s="1"/>
  <c r="M4" i="5"/>
  <c r="AL56" i="7" l="1"/>
  <c r="AK57" i="7" s="1"/>
  <c r="R5" i="5"/>
  <c r="S5" i="5" s="1"/>
  <c r="W4" i="5"/>
  <c r="AB4" i="5"/>
  <c r="AC4" i="5" s="1"/>
  <c r="N4" i="5"/>
  <c r="AH4" i="5"/>
  <c r="AI4" i="5" s="1"/>
  <c r="AI3" i="5"/>
  <c r="AE4" i="5"/>
  <c r="AF4" i="5" s="1"/>
  <c r="AK4" i="5"/>
  <c r="AL4" i="5" s="1"/>
  <c r="AO4" i="5"/>
  <c r="AP4" i="5" s="1"/>
  <c r="AR4" i="5"/>
  <c r="AS4" i="5" s="1"/>
  <c r="AU4" i="5"/>
  <c r="AV4" i="5" s="1"/>
  <c r="AX4" i="5"/>
  <c r="X5" i="5"/>
  <c r="Y5" i="5" s="1"/>
  <c r="R6" i="5"/>
  <c r="S6" i="5" s="1"/>
  <c r="V5" i="5"/>
  <c r="T6" i="5"/>
  <c r="U6" i="5" s="1"/>
  <c r="I5" i="5"/>
  <c r="J5" i="5" s="1"/>
  <c r="O5" i="5"/>
  <c r="P5" i="5" s="1"/>
  <c r="M5" i="5"/>
  <c r="K6" i="5"/>
  <c r="L6" i="5" s="1"/>
  <c r="AL57" i="7" l="1"/>
  <c r="AK58" i="7" s="1"/>
  <c r="AX5" i="5"/>
  <c r="AY5" i="5" s="1"/>
  <c r="AY4" i="5"/>
  <c r="W5" i="5"/>
  <c r="AE5" i="5"/>
  <c r="AF5" i="5" s="1"/>
  <c r="N5" i="5"/>
  <c r="AI5" i="5"/>
  <c r="AU5" i="5"/>
  <c r="AV5" i="5" s="1"/>
  <c r="AB5" i="5"/>
  <c r="AC5" i="5" s="1"/>
  <c r="AR5" i="5"/>
  <c r="AS5" i="5" s="1"/>
  <c r="AO5" i="5"/>
  <c r="AP5" i="5" s="1"/>
  <c r="AH5" i="5"/>
  <c r="AK5" i="5"/>
  <c r="AL5" i="5" s="1"/>
  <c r="R7" i="5"/>
  <c r="S7" i="5" s="1"/>
  <c r="T7" i="5"/>
  <c r="U7" i="5" s="1"/>
  <c r="X6" i="5"/>
  <c r="Y6" i="5" s="1"/>
  <c r="V6" i="5"/>
  <c r="M6" i="5"/>
  <c r="O6" i="5"/>
  <c r="P6" i="5" s="1"/>
  <c r="I6" i="5"/>
  <c r="J6" i="5" s="1"/>
  <c r="K7" i="5"/>
  <c r="L7" i="5" s="1"/>
  <c r="AL58" i="7" l="1"/>
  <c r="AK59" i="7" s="1"/>
  <c r="AX6" i="5"/>
  <c r="AY6" i="5" s="1"/>
  <c r="W6" i="5"/>
  <c r="AE6" i="5"/>
  <c r="AF6" i="5" s="1"/>
  <c r="N6" i="5"/>
  <c r="AH6" i="5"/>
  <c r="AI6" i="5" s="1"/>
  <c r="AK6" i="5"/>
  <c r="AL6" i="5" s="1"/>
  <c r="AB6" i="5"/>
  <c r="AC6" i="5" s="1"/>
  <c r="AO6" i="5"/>
  <c r="AP6" i="5" s="1"/>
  <c r="AR6" i="5"/>
  <c r="AS6" i="5" s="1"/>
  <c r="AU6" i="5"/>
  <c r="AV6" i="5" s="1"/>
  <c r="R8" i="5"/>
  <c r="S8" i="5" s="1"/>
  <c r="V7" i="5"/>
  <c r="T8" i="5"/>
  <c r="U8" i="5" s="1"/>
  <c r="X7" i="5"/>
  <c r="Y7" i="5" s="1"/>
  <c r="I7" i="5"/>
  <c r="J7" i="5" s="1"/>
  <c r="O7" i="5"/>
  <c r="P7" i="5" s="1"/>
  <c r="M7" i="5"/>
  <c r="K8" i="5"/>
  <c r="L8" i="5" s="1"/>
  <c r="AL59" i="7" l="1"/>
  <c r="AK60" i="7" s="1"/>
  <c r="AX7" i="5"/>
  <c r="AY7" i="5" s="1"/>
  <c r="W7" i="5"/>
  <c r="AU7" i="5"/>
  <c r="AV7" i="5" s="1"/>
  <c r="AE7" i="5"/>
  <c r="AF7" i="5" s="1"/>
  <c r="N7" i="5"/>
  <c r="AI7" i="5"/>
  <c r="AK7" i="5"/>
  <c r="AL7" i="5" s="1"/>
  <c r="AR7" i="5"/>
  <c r="AS7" i="5" s="1"/>
  <c r="AO7" i="5"/>
  <c r="AP7" i="5" s="1"/>
  <c r="AH7" i="5"/>
  <c r="AB7" i="5"/>
  <c r="AC7" i="5" s="1"/>
  <c r="X8" i="5"/>
  <c r="Y8" i="5" s="1"/>
  <c r="T9" i="5"/>
  <c r="U9" i="5" s="1"/>
  <c r="V8" i="5"/>
  <c r="R9" i="5"/>
  <c r="S9" i="5" s="1"/>
  <c r="K9" i="5"/>
  <c r="L9" i="5" s="1"/>
  <c r="M8" i="5"/>
  <c r="I8" i="5"/>
  <c r="J8" i="5" s="1"/>
  <c r="O8" i="5"/>
  <c r="P8" i="5" s="1"/>
  <c r="AL60" i="7" l="1"/>
  <c r="AK61" i="7" s="1"/>
  <c r="AE8" i="5"/>
  <c r="N8" i="5"/>
  <c r="AF8" i="5"/>
  <c r="AX8" i="5"/>
  <c r="AY8" i="5" s="1"/>
  <c r="W8" i="5"/>
  <c r="AB8" i="5"/>
  <c r="AC8" i="5" s="1"/>
  <c r="AO8" i="5"/>
  <c r="AP8" i="5" s="1"/>
  <c r="AH8" i="5"/>
  <c r="AI8" i="5" s="1"/>
  <c r="AR8" i="5"/>
  <c r="AU8" i="5"/>
  <c r="AV8" i="5" s="1"/>
  <c r="AK8" i="5"/>
  <c r="AL8" i="5" s="1"/>
  <c r="V9" i="5"/>
  <c r="T10" i="5"/>
  <c r="U10" i="5" s="1"/>
  <c r="R10" i="5"/>
  <c r="S10" i="5" s="1"/>
  <c r="X9" i="5"/>
  <c r="Y9" i="5" s="1"/>
  <c r="M9" i="5"/>
  <c r="O9" i="5"/>
  <c r="P9" i="5" s="1"/>
  <c r="I9" i="5"/>
  <c r="J9" i="5" s="1"/>
  <c r="K10" i="5"/>
  <c r="L10" i="5" s="1"/>
  <c r="AL61" i="7" l="1"/>
  <c r="AK62" i="7" s="1"/>
  <c r="AO9" i="5"/>
  <c r="AX9" i="5"/>
  <c r="W9" i="5"/>
  <c r="AY9" i="5"/>
  <c r="AP9" i="5"/>
  <c r="AR9" i="5"/>
  <c r="AS9" i="5" s="1"/>
  <c r="AS8" i="5"/>
  <c r="AE9" i="5"/>
  <c r="AF9" i="5" s="1"/>
  <c r="N9" i="5"/>
  <c r="AH9" i="5"/>
  <c r="AI9" i="5" s="1"/>
  <c r="AB9" i="5"/>
  <c r="AC9" i="5" s="1"/>
  <c r="AK9" i="5"/>
  <c r="AL9" i="5" s="1"/>
  <c r="AU9" i="5"/>
  <c r="AV9" i="5" s="1"/>
  <c r="X10" i="5"/>
  <c r="Y10" i="5" s="1"/>
  <c r="R11" i="5"/>
  <c r="S11" i="5" s="1"/>
  <c r="T11" i="5"/>
  <c r="U11" i="5" s="1"/>
  <c r="V10" i="5"/>
  <c r="I10" i="5"/>
  <c r="J10" i="5" s="1"/>
  <c r="K11" i="5"/>
  <c r="L11" i="5" s="1"/>
  <c r="O10" i="5"/>
  <c r="P10" i="5" s="1"/>
  <c r="M10" i="5"/>
  <c r="AL62" i="7" l="1"/>
  <c r="AX10" i="5"/>
  <c r="AY10" i="5" s="1"/>
  <c r="W10" i="5"/>
  <c r="AB10" i="5"/>
  <c r="AC10" i="5" s="1"/>
  <c r="N10" i="5"/>
  <c r="AE10" i="5"/>
  <c r="AF10" i="5" s="1"/>
  <c r="AK10" i="5"/>
  <c r="AL10" i="5" s="1"/>
  <c r="AO10" i="5"/>
  <c r="AP10" i="5" s="1"/>
  <c r="AU10" i="5"/>
  <c r="AV10" i="5" s="1"/>
  <c r="AH10" i="5"/>
  <c r="AR10" i="5"/>
  <c r="AS10" i="5" s="1"/>
  <c r="V11" i="5"/>
  <c r="T12" i="5"/>
  <c r="U12" i="5" s="1"/>
  <c r="R12" i="5"/>
  <c r="S12" i="5" s="1"/>
  <c r="X11" i="5"/>
  <c r="Y11" i="5" s="1"/>
  <c r="O11" i="5"/>
  <c r="P11" i="5" s="1"/>
  <c r="M11" i="5"/>
  <c r="K12" i="5"/>
  <c r="L12" i="5" s="1"/>
  <c r="I11" i="5"/>
  <c r="J11" i="5" s="1"/>
  <c r="AX11" i="5" l="1"/>
  <c r="AY11" i="5" s="1"/>
  <c r="W11" i="5"/>
  <c r="AB11" i="5"/>
  <c r="AC11" i="5" s="1"/>
  <c r="N11" i="5"/>
  <c r="AH11" i="5"/>
  <c r="AI11" i="5" s="1"/>
  <c r="AI10" i="5"/>
  <c r="AK11" i="5"/>
  <c r="AL11" i="5" s="1"/>
  <c r="AR11" i="5"/>
  <c r="AS11" i="5" s="1"/>
  <c r="AU11" i="5"/>
  <c r="AV11" i="5" s="1"/>
  <c r="AO11" i="5"/>
  <c r="AP11" i="5" s="1"/>
  <c r="AE11" i="5"/>
  <c r="AF11" i="5" s="1"/>
  <c r="R13" i="5"/>
  <c r="S13" i="5" s="1"/>
  <c r="T13" i="5"/>
  <c r="U13" i="5" s="1"/>
  <c r="X12" i="5"/>
  <c r="Y12" i="5" s="1"/>
  <c r="V12" i="5"/>
  <c r="K13" i="5"/>
  <c r="L13" i="5" s="1"/>
  <c r="I12" i="5"/>
  <c r="J12" i="5" s="1"/>
  <c r="M12" i="5"/>
  <c r="O12" i="5"/>
  <c r="P12" i="5" s="1"/>
  <c r="AK12" i="5" l="1"/>
  <c r="AL12" i="5" s="1"/>
  <c r="AR12" i="5"/>
  <c r="AS12" i="5" s="1"/>
  <c r="W12" i="5"/>
  <c r="AB12" i="5"/>
  <c r="AC12" i="5" s="1"/>
  <c r="N12" i="5"/>
  <c r="AF12" i="5"/>
  <c r="AO12" i="5"/>
  <c r="AP12" i="5" s="1"/>
  <c r="AX12" i="5"/>
  <c r="AY12" i="5" s="1"/>
  <c r="AU12" i="5"/>
  <c r="AV12" i="5" s="1"/>
  <c r="AE12" i="5"/>
  <c r="AH12" i="5"/>
  <c r="AI12" i="5" s="1"/>
  <c r="V13" i="5"/>
  <c r="X13" i="5"/>
  <c r="Y13" i="5" s="1"/>
  <c r="T14" i="5"/>
  <c r="U14" i="5" s="1"/>
  <c r="R14" i="5"/>
  <c r="S14" i="5" s="1"/>
  <c r="O13" i="5"/>
  <c r="P13" i="5" s="1"/>
  <c r="M13" i="5"/>
  <c r="I13" i="5"/>
  <c r="J13" i="5" s="1"/>
  <c r="K14" i="5"/>
  <c r="L14" i="5" s="1"/>
  <c r="AK13" i="5" l="1"/>
  <c r="N13" i="5"/>
  <c r="AL13" i="5"/>
  <c r="AR13" i="5"/>
  <c r="AS13" i="5" s="1"/>
  <c r="W13" i="5"/>
  <c r="AU13" i="5"/>
  <c r="AV13" i="5" s="1"/>
  <c r="AE13" i="5"/>
  <c r="AF13" i="5" s="1"/>
  <c r="AX13" i="5"/>
  <c r="AY13" i="5" s="1"/>
  <c r="AH13" i="5"/>
  <c r="AI13" i="5" s="1"/>
  <c r="AO13" i="5"/>
  <c r="AP13" i="5" s="1"/>
  <c r="AB13" i="5"/>
  <c r="AC13" i="5" s="1"/>
  <c r="T15" i="5"/>
  <c r="U15" i="5" s="1"/>
  <c r="R15" i="5"/>
  <c r="S15" i="5" s="1"/>
  <c r="X14" i="5"/>
  <c r="Y14" i="5" s="1"/>
  <c r="V14" i="5"/>
  <c r="O14" i="5"/>
  <c r="P14" i="5" s="1"/>
  <c r="K15" i="5"/>
  <c r="L15" i="5" s="1"/>
  <c r="I14" i="5"/>
  <c r="J14" i="5" s="1"/>
  <c r="M14" i="5"/>
  <c r="AX14" i="5" l="1"/>
  <c r="AY14" i="5" s="1"/>
  <c r="W14" i="5"/>
  <c r="AK14" i="5"/>
  <c r="AL14" i="5" s="1"/>
  <c r="N14" i="5"/>
  <c r="AO14" i="5"/>
  <c r="AP14" i="5" s="1"/>
  <c r="AB14" i="5"/>
  <c r="AC14" i="5" s="1"/>
  <c r="AE14" i="5"/>
  <c r="AF14" i="5" s="1"/>
  <c r="AR14" i="5"/>
  <c r="AS14" i="5" s="1"/>
  <c r="AU14" i="5"/>
  <c r="AV14" i="5" s="1"/>
  <c r="AH14" i="5"/>
  <c r="AI14" i="5" s="1"/>
  <c r="X15" i="5"/>
  <c r="Y15" i="5" s="1"/>
  <c r="R16" i="5"/>
  <c r="S16" i="5" s="1"/>
  <c r="V15" i="5"/>
  <c r="T16" i="5"/>
  <c r="U16" i="5" s="1"/>
  <c r="I15" i="5"/>
  <c r="J15" i="5" s="1"/>
  <c r="M15" i="5"/>
  <c r="K16" i="5"/>
  <c r="L16" i="5" s="1"/>
  <c r="O15" i="5"/>
  <c r="P15" i="5" s="1"/>
  <c r="AK15" i="5" l="1"/>
  <c r="AL15" i="5" s="1"/>
  <c r="N15" i="5"/>
  <c r="W15" i="5"/>
  <c r="AR15" i="5"/>
  <c r="AS15" i="5" s="1"/>
  <c r="AO15" i="5"/>
  <c r="AP15" i="5" s="1"/>
  <c r="AU15" i="5"/>
  <c r="AV15" i="5" s="1"/>
  <c r="AH15" i="5"/>
  <c r="AI15" i="5" s="1"/>
  <c r="AE15" i="5"/>
  <c r="AF15" i="5" s="1"/>
  <c r="AB15" i="5"/>
  <c r="AC15" i="5" s="1"/>
  <c r="AX15" i="5"/>
  <c r="T17" i="5"/>
  <c r="U17" i="5" s="1"/>
  <c r="R17" i="5"/>
  <c r="S17" i="5" s="1"/>
  <c r="V16" i="5"/>
  <c r="X16" i="5"/>
  <c r="Y16" i="5" s="1"/>
  <c r="O16" i="5"/>
  <c r="P16" i="5" s="1"/>
  <c r="K17" i="5"/>
  <c r="L17" i="5" s="1"/>
  <c r="M16" i="5"/>
  <c r="I16" i="5"/>
  <c r="J16" i="5" s="1"/>
  <c r="AU16" i="5" l="1"/>
  <c r="AV16" i="5" s="1"/>
  <c r="W16" i="5"/>
  <c r="AS16" i="5"/>
  <c r="AK16" i="5"/>
  <c r="AL16" i="5" s="1"/>
  <c r="N16" i="5"/>
  <c r="AB16" i="5"/>
  <c r="AC16" i="5" s="1"/>
  <c r="AX16" i="5"/>
  <c r="AY16" i="5" s="1"/>
  <c r="AY15" i="5"/>
  <c r="AE16" i="5"/>
  <c r="AF16" i="5" s="1"/>
  <c r="AR16" i="5"/>
  <c r="AO16" i="5"/>
  <c r="AP16" i="5" s="1"/>
  <c r="AH16" i="5"/>
  <c r="AI16" i="5" s="1"/>
  <c r="X17" i="5"/>
  <c r="Y17" i="5" s="1"/>
  <c r="V17" i="5"/>
  <c r="R18" i="5"/>
  <c r="S18" i="5" s="1"/>
  <c r="T18" i="5"/>
  <c r="U18" i="5" s="1"/>
  <c r="I17" i="5"/>
  <c r="J17" i="5" s="1"/>
  <c r="M17" i="5"/>
  <c r="K18" i="5"/>
  <c r="L18" i="5" s="1"/>
  <c r="O17" i="5"/>
  <c r="P17" i="5" s="1"/>
  <c r="AU17" i="5" l="1"/>
  <c r="AV17" i="5" s="1"/>
  <c r="W17" i="5"/>
  <c r="AK17" i="5"/>
  <c r="AL17" i="5" s="1"/>
  <c r="N17" i="5"/>
  <c r="AE17" i="5"/>
  <c r="AF17" i="5" s="1"/>
  <c r="AO17" i="5"/>
  <c r="AP17" i="5" s="1"/>
  <c r="AH17" i="5"/>
  <c r="AI17" i="5" s="1"/>
  <c r="AR17" i="5"/>
  <c r="AS17" i="5" s="1"/>
  <c r="AX17" i="5"/>
  <c r="AY17" i="5" s="1"/>
  <c r="AB17" i="5"/>
  <c r="T19" i="5"/>
  <c r="U19" i="5" s="1"/>
  <c r="R19" i="5"/>
  <c r="S19" i="5" s="1"/>
  <c r="V18" i="5"/>
  <c r="X18" i="5"/>
  <c r="Y18" i="5" s="1"/>
  <c r="O18" i="5"/>
  <c r="P18" i="5" s="1"/>
  <c r="K19" i="5"/>
  <c r="L19" i="5" s="1"/>
  <c r="M18" i="5"/>
  <c r="I18" i="5"/>
  <c r="J18" i="5" s="1"/>
  <c r="AB18" i="5" l="1"/>
  <c r="AU18" i="5"/>
  <c r="W18" i="5"/>
  <c r="AV18" i="5"/>
  <c r="AK18" i="5"/>
  <c r="AL18" i="5" s="1"/>
  <c r="N18" i="5"/>
  <c r="AC18" i="5"/>
  <c r="AE18" i="5"/>
  <c r="AF18" i="5" s="1"/>
  <c r="AX18" i="5"/>
  <c r="AY18" i="5" s="1"/>
  <c r="AC17" i="5"/>
  <c r="AH18" i="5"/>
  <c r="AI18" i="5" s="1"/>
  <c r="AO18" i="5"/>
  <c r="AP18" i="5" s="1"/>
  <c r="AR18" i="5"/>
  <c r="AS18" i="5" s="1"/>
  <c r="X19" i="5"/>
  <c r="Y19" i="5" s="1"/>
  <c r="V19" i="5"/>
  <c r="R20" i="5"/>
  <c r="S20" i="5" s="1"/>
  <c r="T20" i="5"/>
  <c r="U20" i="5" s="1"/>
  <c r="M19" i="5"/>
  <c r="I19" i="5"/>
  <c r="J19" i="5" s="1"/>
  <c r="K20" i="5"/>
  <c r="L20" i="5" s="1"/>
  <c r="O19" i="5"/>
  <c r="P19" i="5" s="1"/>
  <c r="AK19" i="5" l="1"/>
  <c r="AL19" i="5" s="1"/>
  <c r="N19" i="5"/>
  <c r="AX19" i="5"/>
  <c r="AY19" i="5" s="1"/>
  <c r="W19" i="5"/>
  <c r="AO19" i="5"/>
  <c r="AP19" i="5" s="1"/>
  <c r="AR19" i="5"/>
  <c r="AS19" i="5" s="1"/>
  <c r="AB19" i="5"/>
  <c r="AC19" i="5" s="1"/>
  <c r="AE19" i="5"/>
  <c r="AF19" i="5" s="1"/>
  <c r="AH19" i="5"/>
  <c r="AI19" i="5" s="1"/>
  <c r="AU19" i="5"/>
  <c r="R21" i="5"/>
  <c r="S21" i="5" s="1"/>
  <c r="T21" i="5"/>
  <c r="U21" i="5" s="1"/>
  <c r="V20" i="5"/>
  <c r="X20" i="5"/>
  <c r="Y20" i="5" s="1"/>
  <c r="O20" i="5"/>
  <c r="P20" i="5" s="1"/>
  <c r="K21" i="5"/>
  <c r="L21" i="5" s="1"/>
  <c r="I20" i="5"/>
  <c r="J20" i="5" s="1"/>
  <c r="M20" i="5"/>
  <c r="AX20" i="5" l="1"/>
  <c r="AY20" i="5" s="1"/>
  <c r="W20" i="5"/>
  <c r="AK20" i="5"/>
  <c r="AL20" i="5" s="1"/>
  <c r="N20" i="5"/>
  <c r="AU20" i="5"/>
  <c r="AV20" i="5" s="1"/>
  <c r="AO20" i="5"/>
  <c r="AP20" i="5" s="1"/>
  <c r="AV19" i="5"/>
  <c r="AH20" i="5"/>
  <c r="AI20" i="5" s="1"/>
  <c r="AR20" i="5"/>
  <c r="AS20" i="5" s="1"/>
  <c r="AB20" i="5"/>
  <c r="AC20" i="5" s="1"/>
  <c r="AE20" i="5"/>
  <c r="AF20" i="5" s="1"/>
  <c r="X21" i="5"/>
  <c r="Y21" i="5" s="1"/>
  <c r="V21" i="5"/>
  <c r="T22" i="5"/>
  <c r="U22" i="5" s="1"/>
  <c r="R22" i="5"/>
  <c r="S22" i="5" s="1"/>
  <c r="M21" i="5"/>
  <c r="I21" i="5"/>
  <c r="J21" i="5" s="1"/>
  <c r="K22" i="5"/>
  <c r="L22" i="5" s="1"/>
  <c r="O21" i="5"/>
  <c r="P21" i="5" s="1"/>
  <c r="AK21" i="5" l="1"/>
  <c r="AL21" i="5" s="1"/>
  <c r="N21" i="5"/>
  <c r="AX21" i="5"/>
  <c r="AY21" i="5" s="1"/>
  <c r="W21" i="5"/>
  <c r="AU21" i="5"/>
  <c r="AV21" i="5" s="1"/>
  <c r="AR21" i="5"/>
  <c r="AS21" i="5" s="1"/>
  <c r="AO21" i="5"/>
  <c r="AP21" i="5" s="1"/>
  <c r="AE21" i="5"/>
  <c r="AF21" i="5" s="1"/>
  <c r="AH21" i="5"/>
  <c r="AI21" i="5" s="1"/>
  <c r="AB21" i="5"/>
  <c r="AC21" i="5" s="1"/>
  <c r="T23" i="5"/>
  <c r="U23" i="5" s="1"/>
  <c r="V22" i="5"/>
  <c r="R23" i="5"/>
  <c r="S23" i="5" s="1"/>
  <c r="X22" i="5"/>
  <c r="Y22" i="5" s="1"/>
  <c r="O22" i="5"/>
  <c r="P22" i="5" s="1"/>
  <c r="K23" i="5"/>
  <c r="L23" i="5" s="1"/>
  <c r="I22" i="5"/>
  <c r="J22" i="5" s="1"/>
  <c r="M22" i="5"/>
  <c r="AK22" i="5" l="1"/>
  <c r="AL22" i="5" s="1"/>
  <c r="N22" i="5"/>
  <c r="AU22" i="5"/>
  <c r="AV22" i="5" s="1"/>
  <c r="W22" i="5"/>
  <c r="AR22" i="5"/>
  <c r="AS22" i="5" s="1"/>
  <c r="AX22" i="5"/>
  <c r="AY22" i="5" s="1"/>
  <c r="AO22" i="5"/>
  <c r="AP22" i="5" s="1"/>
  <c r="AE22" i="5"/>
  <c r="AF22" i="5" s="1"/>
  <c r="AB22" i="5"/>
  <c r="AC22" i="5" s="1"/>
  <c r="AH22" i="5"/>
  <c r="AI22" i="5" s="1"/>
  <c r="R24" i="5"/>
  <c r="S24" i="5" s="1"/>
  <c r="V23" i="5"/>
  <c r="X23" i="5"/>
  <c r="Y23" i="5" s="1"/>
  <c r="T24" i="5"/>
  <c r="U24" i="5" s="1"/>
  <c r="I23" i="5"/>
  <c r="J23" i="5" s="1"/>
  <c r="M23" i="5"/>
  <c r="K24" i="5"/>
  <c r="L24" i="5" s="1"/>
  <c r="O23" i="5"/>
  <c r="P23" i="5" s="1"/>
  <c r="AR23" i="5" l="1"/>
  <c r="W23" i="5"/>
  <c r="AS23" i="5"/>
  <c r="AK23" i="5"/>
  <c r="AL23" i="5" s="1"/>
  <c r="N23" i="5"/>
  <c r="AX23" i="5"/>
  <c r="AY23" i="5" s="1"/>
  <c r="AH23" i="5"/>
  <c r="AI23" i="5" s="1"/>
  <c r="AU23" i="5"/>
  <c r="AV23" i="5" s="1"/>
  <c r="AE23" i="5"/>
  <c r="AF23" i="5" s="1"/>
  <c r="AO23" i="5"/>
  <c r="AP23" i="5" s="1"/>
  <c r="AB23" i="5"/>
  <c r="AC23" i="5" s="1"/>
  <c r="X24" i="5"/>
  <c r="Y24" i="5" s="1"/>
  <c r="V24" i="5"/>
  <c r="T25" i="5"/>
  <c r="U25" i="5" s="1"/>
  <c r="R25" i="5"/>
  <c r="S25" i="5" s="1"/>
  <c r="K25" i="5"/>
  <c r="L25" i="5" s="1"/>
  <c r="M24" i="5"/>
  <c r="O24" i="5"/>
  <c r="P24" i="5" s="1"/>
  <c r="I24" i="5"/>
  <c r="J24" i="5" s="1"/>
  <c r="W24" i="5" l="1"/>
  <c r="AK24" i="5"/>
  <c r="N24" i="5"/>
  <c r="AL24" i="5"/>
  <c r="AO24" i="5"/>
  <c r="AP24" i="5" s="1"/>
  <c r="AB24" i="5"/>
  <c r="AC24" i="5" s="1"/>
  <c r="AX24" i="5"/>
  <c r="AU24" i="5"/>
  <c r="AV24" i="5" s="1"/>
  <c r="AE24" i="5"/>
  <c r="AF24" i="5" s="1"/>
  <c r="AH24" i="5"/>
  <c r="AI24" i="5" s="1"/>
  <c r="AR24" i="5"/>
  <c r="AS24" i="5" s="1"/>
  <c r="T26" i="5"/>
  <c r="U26" i="5" s="1"/>
  <c r="V25" i="5"/>
  <c r="R26" i="5"/>
  <c r="S26" i="5" s="1"/>
  <c r="X25" i="5"/>
  <c r="Y25" i="5" s="1"/>
  <c r="O25" i="5"/>
  <c r="P25" i="5" s="1"/>
  <c r="I25" i="5"/>
  <c r="J25" i="5" s="1"/>
  <c r="M25" i="5"/>
  <c r="K26" i="5"/>
  <c r="L26" i="5" s="1"/>
  <c r="AX25" i="5" l="1"/>
  <c r="AO25" i="5"/>
  <c r="W25" i="5"/>
  <c r="AY25" i="5"/>
  <c r="AP25" i="5"/>
  <c r="AR25" i="5"/>
  <c r="AS25" i="5" s="1"/>
  <c r="AY24" i="5"/>
  <c r="AK25" i="5"/>
  <c r="AL25" i="5" s="1"/>
  <c r="N25" i="5"/>
  <c r="AE25" i="5"/>
  <c r="AF25" i="5" s="1"/>
  <c r="AU25" i="5"/>
  <c r="AV25" i="5" s="1"/>
  <c r="AH25" i="5"/>
  <c r="AI25" i="5" s="1"/>
  <c r="AB25" i="5"/>
  <c r="AC25" i="5" s="1"/>
  <c r="X26" i="5"/>
  <c r="Y26" i="5" s="1"/>
  <c r="R27" i="5"/>
  <c r="S27" i="5" s="1"/>
  <c r="V26" i="5"/>
  <c r="T27" i="5"/>
  <c r="U27" i="5" s="1"/>
  <c r="M26" i="5"/>
  <c r="K27" i="5"/>
  <c r="L27" i="5" s="1"/>
  <c r="I26" i="5"/>
  <c r="J26" i="5" s="1"/>
  <c r="O26" i="5"/>
  <c r="P26" i="5" s="1"/>
  <c r="AK26" i="5" l="1"/>
  <c r="N26" i="5"/>
  <c r="AL26" i="5"/>
  <c r="AO26" i="5"/>
  <c r="AP26" i="5" s="1"/>
  <c r="W26" i="5"/>
  <c r="AU26" i="5"/>
  <c r="AV26" i="5" s="1"/>
  <c r="AB26" i="5"/>
  <c r="AC26" i="5" s="1"/>
  <c r="AH26" i="5"/>
  <c r="AI26" i="5" s="1"/>
  <c r="AE26" i="5"/>
  <c r="AF26" i="5" s="1"/>
  <c r="AX26" i="5"/>
  <c r="AR26" i="5"/>
  <c r="V27" i="5"/>
  <c r="T28" i="5"/>
  <c r="U28" i="5" s="1"/>
  <c r="R28" i="5"/>
  <c r="S28" i="5" s="1"/>
  <c r="X27" i="5"/>
  <c r="Y27" i="5" s="1"/>
  <c r="O27" i="5"/>
  <c r="P27" i="5" s="1"/>
  <c r="I27" i="5"/>
  <c r="J27" i="5" s="1"/>
  <c r="K28" i="5"/>
  <c r="L28" i="5" s="1"/>
  <c r="M27" i="5"/>
  <c r="AU27" i="5" l="1"/>
  <c r="AR27" i="5"/>
  <c r="AS26" i="5"/>
  <c r="AK27" i="5"/>
  <c r="AL27" i="5" s="1"/>
  <c r="N27" i="5"/>
  <c r="W27" i="5"/>
  <c r="AV27" i="5"/>
  <c r="AS27" i="5"/>
  <c r="AX27" i="5"/>
  <c r="AY27" i="5" s="1"/>
  <c r="AY26" i="5"/>
  <c r="AO27" i="5"/>
  <c r="AP27" i="5" s="1"/>
  <c r="AE27" i="5"/>
  <c r="AF27" i="5" s="1"/>
  <c r="AH27" i="5"/>
  <c r="AI27" i="5" s="1"/>
  <c r="AB27" i="5"/>
  <c r="AC27" i="5" s="1"/>
  <c r="X28" i="5"/>
  <c r="Y28" i="5" s="1"/>
  <c r="R29" i="5"/>
  <c r="S29" i="5" s="1"/>
  <c r="T29" i="5"/>
  <c r="U29" i="5" s="1"/>
  <c r="V28" i="5"/>
  <c r="K29" i="5"/>
  <c r="L29" i="5" s="1"/>
  <c r="M28" i="5"/>
  <c r="I28" i="5"/>
  <c r="J28" i="5" s="1"/>
  <c r="O28" i="5"/>
  <c r="P28" i="5" s="1"/>
  <c r="AO28" i="5" l="1"/>
  <c r="W28" i="5"/>
  <c r="AP28" i="5"/>
  <c r="AK28" i="5"/>
  <c r="AL28" i="5" s="1"/>
  <c r="N28" i="5"/>
  <c r="AB28" i="5"/>
  <c r="AC28" i="5" s="1"/>
  <c r="AH28" i="5"/>
  <c r="AI28" i="5" s="1"/>
  <c r="AR28" i="5"/>
  <c r="AS28" i="5" s="1"/>
  <c r="AX28" i="5"/>
  <c r="AY28" i="5" s="1"/>
  <c r="AU28" i="5"/>
  <c r="AV28" i="5" s="1"/>
  <c r="AE28" i="5"/>
  <c r="T30" i="5"/>
  <c r="U30" i="5" s="1"/>
  <c r="V29" i="5"/>
  <c r="R30" i="5"/>
  <c r="S30" i="5" s="1"/>
  <c r="X29" i="5"/>
  <c r="Y29" i="5" s="1"/>
  <c r="O29" i="5"/>
  <c r="P29" i="5" s="1"/>
  <c r="I29" i="5"/>
  <c r="J29" i="5" s="1"/>
  <c r="M29" i="5"/>
  <c r="K30" i="5"/>
  <c r="L30" i="5" s="1"/>
  <c r="AE29" i="5" l="1"/>
  <c r="AH29" i="5"/>
  <c r="AI29" i="5" s="1"/>
  <c r="AF28" i="5"/>
  <c r="AO29" i="5"/>
  <c r="W29" i="5"/>
  <c r="AP29" i="5"/>
  <c r="AK29" i="5"/>
  <c r="AL29" i="5" s="1"/>
  <c r="N29" i="5"/>
  <c r="AF29" i="5"/>
  <c r="AU29" i="5"/>
  <c r="AV29" i="5" s="1"/>
  <c r="AX29" i="5"/>
  <c r="AY29" i="5" s="1"/>
  <c r="AB29" i="5"/>
  <c r="AC29" i="5" s="1"/>
  <c r="AR29" i="5"/>
  <c r="AS29" i="5" s="1"/>
  <c r="X30" i="5"/>
  <c r="Y30" i="5" s="1"/>
  <c r="V30" i="5"/>
  <c r="R31" i="5"/>
  <c r="S31" i="5" s="1"/>
  <c r="T31" i="5"/>
  <c r="U31" i="5" s="1"/>
  <c r="K31" i="5"/>
  <c r="L31" i="5" s="1"/>
  <c r="M30" i="5"/>
  <c r="I30" i="5"/>
  <c r="J30" i="5" s="1"/>
  <c r="O30" i="5"/>
  <c r="P30" i="5" s="1"/>
  <c r="AK30" i="5" l="1"/>
  <c r="AL30" i="5" s="1"/>
  <c r="N30" i="5"/>
  <c r="AO30" i="5"/>
  <c r="AP30" i="5" s="1"/>
  <c r="W30" i="5"/>
  <c r="AE30" i="5"/>
  <c r="AF30" i="5" s="1"/>
  <c r="AX30" i="5"/>
  <c r="AY30" i="5" s="1"/>
  <c r="AR30" i="5"/>
  <c r="AS30" i="5" s="1"/>
  <c r="AU30" i="5"/>
  <c r="AV30" i="5" s="1"/>
  <c r="AH30" i="5"/>
  <c r="AI30" i="5" s="1"/>
  <c r="AB30" i="5"/>
  <c r="R32" i="5"/>
  <c r="S32" i="5" s="1"/>
  <c r="T32" i="5"/>
  <c r="U32" i="5" s="1"/>
  <c r="V31" i="5"/>
  <c r="X31" i="5"/>
  <c r="Y31" i="5" s="1"/>
  <c r="O31" i="5"/>
  <c r="P31" i="5" s="1"/>
  <c r="I31" i="5"/>
  <c r="J31" i="5" s="1"/>
  <c r="M31" i="5"/>
  <c r="K32" i="5"/>
  <c r="L32" i="5" s="1"/>
  <c r="AB31" i="5" l="1"/>
  <c r="AC31" i="5" s="1"/>
  <c r="AC30" i="5"/>
  <c r="AO31" i="5"/>
  <c r="AP31" i="5" s="1"/>
  <c r="W31" i="5"/>
  <c r="AK31" i="5"/>
  <c r="AL31" i="5" s="1"/>
  <c r="N31" i="5"/>
  <c r="AF31" i="5"/>
  <c r="AU31" i="5"/>
  <c r="AV31" i="5" s="1"/>
  <c r="AR31" i="5"/>
  <c r="AS31" i="5" s="1"/>
  <c r="AH31" i="5"/>
  <c r="AI31" i="5" s="1"/>
  <c r="AX31" i="5"/>
  <c r="AY31" i="5" s="1"/>
  <c r="AE31" i="5"/>
  <c r="X32" i="5"/>
  <c r="Y32" i="5" s="1"/>
  <c r="V32" i="5"/>
  <c r="T33" i="5"/>
  <c r="U33" i="5" s="1"/>
  <c r="R33" i="5"/>
  <c r="S33" i="5" s="1"/>
  <c r="K33" i="5"/>
  <c r="L33" i="5" s="1"/>
  <c r="M32" i="5"/>
  <c r="I32" i="5"/>
  <c r="J32" i="5" s="1"/>
  <c r="O32" i="5"/>
  <c r="P32" i="5" s="1"/>
  <c r="AK32" i="5" l="1"/>
  <c r="N32" i="5"/>
  <c r="AL32" i="5"/>
  <c r="AO32" i="5"/>
  <c r="AP32" i="5" s="1"/>
  <c r="W32" i="5"/>
  <c r="AV32" i="5"/>
  <c r="AX32" i="5"/>
  <c r="AY32" i="5" s="1"/>
  <c r="AE32" i="5"/>
  <c r="AF32" i="5" s="1"/>
  <c r="AR32" i="5"/>
  <c r="AS32" i="5" s="1"/>
  <c r="AH32" i="5"/>
  <c r="AI32" i="5" s="1"/>
  <c r="AU32" i="5"/>
  <c r="AB32" i="5"/>
  <c r="AB33" i="5" s="1"/>
  <c r="V33" i="5"/>
  <c r="T34" i="5"/>
  <c r="U34" i="5" s="1"/>
  <c r="R34" i="5"/>
  <c r="S34" i="5" s="1"/>
  <c r="X33" i="5"/>
  <c r="Y33" i="5" s="1"/>
  <c r="I33" i="5"/>
  <c r="J33" i="5" s="1"/>
  <c r="K34" i="5"/>
  <c r="L34" i="5" s="1"/>
  <c r="O33" i="5"/>
  <c r="P33" i="5" s="1"/>
  <c r="M33" i="5"/>
  <c r="AC32" i="5" l="1"/>
  <c r="AO33" i="5"/>
  <c r="AP33" i="5" s="1"/>
  <c r="W33" i="5"/>
  <c r="AH33" i="5"/>
  <c r="AI33" i="5" s="1"/>
  <c r="N33" i="5"/>
  <c r="AC33" i="5"/>
  <c r="AX33" i="5"/>
  <c r="AY33" i="5" s="1"/>
  <c r="AR33" i="5"/>
  <c r="AS33" i="5" s="1"/>
  <c r="AU33" i="5"/>
  <c r="AV33" i="5" s="1"/>
  <c r="AE33" i="5"/>
  <c r="AF33" i="5" s="1"/>
  <c r="AK33" i="5"/>
  <c r="AL33" i="5" s="1"/>
  <c r="R35" i="5"/>
  <c r="S35" i="5" s="1"/>
  <c r="T35" i="5"/>
  <c r="U35" i="5" s="1"/>
  <c r="X34" i="5"/>
  <c r="Y34" i="5" s="1"/>
  <c r="V34" i="5"/>
  <c r="M34" i="5"/>
  <c r="K35" i="5"/>
  <c r="L35" i="5" s="1"/>
  <c r="O34" i="5"/>
  <c r="P34" i="5" s="1"/>
  <c r="I34" i="5"/>
  <c r="J34" i="5" s="1"/>
  <c r="AH34" i="5" l="1"/>
  <c r="AI34" i="5" s="1"/>
  <c r="N34" i="5"/>
  <c r="AO34" i="5"/>
  <c r="AP34" i="5" s="1"/>
  <c r="W34" i="5"/>
  <c r="AB34" i="5"/>
  <c r="AC34" i="5" s="1"/>
  <c r="AK34" i="5"/>
  <c r="AL34" i="5" s="1"/>
  <c r="AE34" i="5"/>
  <c r="AF34" i="5" s="1"/>
  <c r="AX34" i="5"/>
  <c r="AY34" i="5" s="1"/>
  <c r="AR34" i="5"/>
  <c r="AS34" i="5" s="1"/>
  <c r="AU34" i="5"/>
  <c r="AV34" i="5" s="1"/>
  <c r="V35" i="5"/>
  <c r="X35" i="5"/>
  <c r="Y35" i="5" s="1"/>
  <c r="T36" i="5"/>
  <c r="U36" i="5" s="1"/>
  <c r="R36" i="5"/>
  <c r="S36" i="5" s="1"/>
  <c r="I35" i="5"/>
  <c r="J35" i="5" s="1"/>
  <c r="O35" i="5"/>
  <c r="P35" i="5" s="1"/>
  <c r="K36" i="5"/>
  <c r="L36" i="5" s="1"/>
  <c r="M35" i="5"/>
  <c r="AO35" i="5" l="1"/>
  <c r="W35" i="5"/>
  <c r="AP35" i="5"/>
  <c r="AH35" i="5"/>
  <c r="AI35" i="5" s="1"/>
  <c r="N35" i="5"/>
  <c r="AC35" i="5"/>
  <c r="AR35" i="5"/>
  <c r="AS35" i="5" s="1"/>
  <c r="AU35" i="5"/>
  <c r="AV35" i="5" s="1"/>
  <c r="AX35" i="5"/>
  <c r="AY35" i="5" s="1"/>
  <c r="AK35" i="5"/>
  <c r="AL35" i="5" s="1"/>
  <c r="AB35" i="5"/>
  <c r="AE35" i="5"/>
  <c r="AE36" i="5" s="1"/>
  <c r="T37" i="5"/>
  <c r="U37" i="5" s="1"/>
  <c r="X36" i="5"/>
  <c r="Y36" i="5" s="1"/>
  <c r="V36" i="5"/>
  <c r="AO36" i="5" s="1"/>
  <c r="R37" i="5"/>
  <c r="S37" i="5" s="1"/>
  <c r="M36" i="5"/>
  <c r="K37" i="5"/>
  <c r="L37" i="5" s="1"/>
  <c r="O36" i="5"/>
  <c r="P36" i="5" s="1"/>
  <c r="I36" i="5"/>
  <c r="J36" i="5" s="1"/>
  <c r="AU36" i="5" l="1"/>
  <c r="AV36" i="5" s="1"/>
  <c r="AR36" i="5"/>
  <c r="W36" i="5"/>
  <c r="AP36" i="5"/>
  <c r="AS36" i="5"/>
  <c r="AH36" i="5"/>
  <c r="AI36" i="5" s="1"/>
  <c r="N36" i="5"/>
  <c r="AF36" i="5"/>
  <c r="AB36" i="5"/>
  <c r="AC36" i="5" s="1"/>
  <c r="AF35" i="5"/>
  <c r="AK36" i="5"/>
  <c r="AL36" i="5" s="1"/>
  <c r="AX36" i="5"/>
  <c r="AY36" i="5" s="1"/>
  <c r="R38" i="5"/>
  <c r="S38" i="5" s="1"/>
  <c r="V37" i="5"/>
  <c r="X37" i="5"/>
  <c r="Y37" i="5" s="1"/>
  <c r="T38" i="5"/>
  <c r="U38" i="5" s="1"/>
  <c r="O37" i="5"/>
  <c r="P37" i="5" s="1"/>
  <c r="I37" i="5"/>
  <c r="J37" i="5" s="1"/>
  <c r="K38" i="5"/>
  <c r="L38" i="5" s="1"/>
  <c r="M37" i="5"/>
  <c r="AR37" i="5" l="1"/>
  <c r="AS37" i="5" s="1"/>
  <c r="W37" i="5"/>
  <c r="AH37" i="5"/>
  <c r="AI37" i="5" s="1"/>
  <c r="N37" i="5"/>
  <c r="AK37" i="5"/>
  <c r="AL37" i="5" s="1"/>
  <c r="AO37" i="5"/>
  <c r="AP37" i="5" s="1"/>
  <c r="AU37" i="5"/>
  <c r="AV37" i="5" s="1"/>
  <c r="AB37" i="5"/>
  <c r="AC37" i="5" s="1"/>
  <c r="AX37" i="5"/>
  <c r="AY37" i="5" s="1"/>
  <c r="AE37" i="5"/>
  <c r="AF37" i="5" s="1"/>
  <c r="T39" i="5"/>
  <c r="U39" i="5" s="1"/>
  <c r="X38" i="5"/>
  <c r="Y38" i="5" s="1"/>
  <c r="V38" i="5"/>
  <c r="R39" i="5"/>
  <c r="S39" i="5" s="1"/>
  <c r="M38" i="5"/>
  <c r="K39" i="5"/>
  <c r="L39" i="5" s="1"/>
  <c r="I38" i="5"/>
  <c r="J38" i="5" s="1"/>
  <c r="O38" i="5"/>
  <c r="P38" i="5" s="1"/>
  <c r="AH38" i="5" l="1"/>
  <c r="N38" i="5"/>
  <c r="AI38" i="5"/>
  <c r="AR38" i="5"/>
  <c r="AS38" i="5" s="1"/>
  <c r="W38" i="5"/>
  <c r="AX38" i="5"/>
  <c r="AY38" i="5" s="1"/>
  <c r="AO38" i="5"/>
  <c r="AP38" i="5" s="1"/>
  <c r="AB38" i="5"/>
  <c r="AC38" i="5" s="1"/>
  <c r="AK38" i="5"/>
  <c r="AL38" i="5" s="1"/>
  <c r="AE38" i="5"/>
  <c r="AF38" i="5" s="1"/>
  <c r="AU38" i="5"/>
  <c r="AV38" i="5" s="1"/>
  <c r="V39" i="5"/>
  <c r="X39" i="5"/>
  <c r="Y39" i="5" s="1"/>
  <c r="R40" i="5"/>
  <c r="S40" i="5" s="1"/>
  <c r="T40" i="5"/>
  <c r="U40" i="5" s="1"/>
  <c r="O39" i="5"/>
  <c r="P39" i="5" s="1"/>
  <c r="K40" i="5"/>
  <c r="L40" i="5" s="1"/>
  <c r="I39" i="5"/>
  <c r="J39" i="5" s="1"/>
  <c r="M39" i="5"/>
  <c r="AR39" i="5" l="1"/>
  <c r="W39" i="5"/>
  <c r="AS39" i="5"/>
  <c r="AH39" i="5"/>
  <c r="AI39" i="5" s="1"/>
  <c r="N39" i="5"/>
  <c r="AF39" i="5"/>
  <c r="AU39" i="5"/>
  <c r="AV39" i="5" s="1"/>
  <c r="AX39" i="5"/>
  <c r="AY39" i="5" s="1"/>
  <c r="AO39" i="5"/>
  <c r="AP39" i="5" s="1"/>
  <c r="AB39" i="5"/>
  <c r="AC39" i="5" s="1"/>
  <c r="AK39" i="5"/>
  <c r="AL39" i="5" s="1"/>
  <c r="AE39" i="5"/>
  <c r="T41" i="5"/>
  <c r="U41" i="5" s="1"/>
  <c r="R41" i="5"/>
  <c r="S41" i="5" s="1"/>
  <c r="X40" i="5"/>
  <c r="Y40" i="5" s="1"/>
  <c r="V40" i="5"/>
  <c r="I40" i="5"/>
  <c r="J40" i="5" s="1"/>
  <c r="M40" i="5"/>
  <c r="K41" i="5"/>
  <c r="L41" i="5" s="1"/>
  <c r="O40" i="5"/>
  <c r="P40" i="5" s="1"/>
  <c r="AR40" i="5" l="1"/>
  <c r="W40" i="5"/>
  <c r="AS40" i="5"/>
  <c r="AH40" i="5"/>
  <c r="AI40" i="5" s="1"/>
  <c r="N40" i="5"/>
  <c r="AE40" i="5"/>
  <c r="AF40" i="5" s="1"/>
  <c r="AK40" i="5"/>
  <c r="AL40" i="5" s="1"/>
  <c r="AO40" i="5"/>
  <c r="AP40" i="5" s="1"/>
  <c r="AU40" i="5"/>
  <c r="AV40" i="5" s="1"/>
  <c r="AX40" i="5"/>
  <c r="AY40" i="5" s="1"/>
  <c r="AB40" i="5"/>
  <c r="AC40" i="5" s="1"/>
  <c r="V41" i="5"/>
  <c r="X41" i="5"/>
  <c r="Y41" i="5" s="1"/>
  <c r="R42" i="5"/>
  <c r="S42" i="5" s="1"/>
  <c r="T42" i="5"/>
  <c r="U42" i="5" s="1"/>
  <c r="K42" i="5"/>
  <c r="L42" i="5" s="1"/>
  <c r="O41" i="5"/>
  <c r="P41" i="5" s="1"/>
  <c r="M41" i="5"/>
  <c r="I41" i="5"/>
  <c r="J41" i="5" s="1"/>
  <c r="AR41" i="5" l="1"/>
  <c r="W41" i="5"/>
  <c r="AS41" i="5"/>
  <c r="AK41" i="5"/>
  <c r="AL41" i="5" s="1"/>
  <c r="AH41" i="5"/>
  <c r="AI41" i="5" s="1"/>
  <c r="N41" i="5"/>
  <c r="AB41" i="5"/>
  <c r="AB42" i="5" s="1"/>
  <c r="AX41" i="5"/>
  <c r="AY41" i="5" s="1"/>
  <c r="AU41" i="5"/>
  <c r="AV41" i="5" s="1"/>
  <c r="AO41" i="5"/>
  <c r="AP41" i="5" s="1"/>
  <c r="AE41" i="5"/>
  <c r="AE42" i="5" s="1"/>
  <c r="R43" i="5"/>
  <c r="S43" i="5" s="1"/>
  <c r="T43" i="5"/>
  <c r="U43" i="5" s="1"/>
  <c r="X42" i="5"/>
  <c r="Y42" i="5" s="1"/>
  <c r="V42" i="5"/>
  <c r="I42" i="5"/>
  <c r="J42" i="5" s="1"/>
  <c r="M42" i="5"/>
  <c r="O42" i="5"/>
  <c r="P42" i="5" s="1"/>
  <c r="K43" i="5"/>
  <c r="L43" i="5" s="1"/>
  <c r="AR42" i="5" l="1"/>
  <c r="W42" i="5"/>
  <c r="AS42" i="5"/>
  <c r="AC41" i="5"/>
  <c r="AF41" i="5"/>
  <c r="AH42" i="5"/>
  <c r="AI42" i="5" s="1"/>
  <c r="N42" i="5"/>
  <c r="AC42" i="5"/>
  <c r="AF42" i="5"/>
  <c r="AU42" i="5"/>
  <c r="AV42" i="5" s="1"/>
  <c r="AO42" i="5"/>
  <c r="AP42" i="5" s="1"/>
  <c r="AK42" i="5"/>
  <c r="AL42" i="5" s="1"/>
  <c r="AX42" i="5"/>
  <c r="AY42" i="5" s="1"/>
  <c r="T44" i="5"/>
  <c r="U44" i="5" s="1"/>
  <c r="V43" i="5"/>
  <c r="X43" i="5"/>
  <c r="Y43" i="5" s="1"/>
  <c r="R44" i="5"/>
  <c r="S44" i="5" s="1"/>
  <c r="K44" i="5"/>
  <c r="L44" i="5" s="1"/>
  <c r="O43" i="5"/>
  <c r="P43" i="5" s="1"/>
  <c r="M43" i="5"/>
  <c r="I43" i="5"/>
  <c r="J43" i="5" s="1"/>
  <c r="AR43" i="5" l="1"/>
  <c r="AS43" i="5" s="1"/>
  <c r="W43" i="5"/>
  <c r="AH43" i="5"/>
  <c r="AI43" i="5" s="1"/>
  <c r="N43" i="5"/>
  <c r="AK43" i="5"/>
  <c r="AL43" i="5" s="1"/>
  <c r="AX43" i="5"/>
  <c r="AY43" i="5" s="1"/>
  <c r="AB43" i="5"/>
  <c r="AO43" i="5"/>
  <c r="AP43" i="5" s="1"/>
  <c r="AU43" i="5"/>
  <c r="AV43" i="5" s="1"/>
  <c r="AE43" i="5"/>
  <c r="R45" i="5"/>
  <c r="S45" i="5" s="1"/>
  <c r="X44" i="5"/>
  <c r="Y44" i="5" s="1"/>
  <c r="V44" i="5"/>
  <c r="T45" i="5"/>
  <c r="U45" i="5" s="1"/>
  <c r="I44" i="5"/>
  <c r="J44" i="5" s="1"/>
  <c r="M44" i="5"/>
  <c r="O44" i="5"/>
  <c r="P44" i="5" s="1"/>
  <c r="K45" i="5"/>
  <c r="L45" i="5" s="1"/>
  <c r="AB44" i="5" l="1"/>
  <c r="AK44" i="5"/>
  <c r="AC43" i="5"/>
  <c r="AH44" i="5"/>
  <c r="AL44" i="5"/>
  <c r="N44" i="5"/>
  <c r="AC44" i="5"/>
  <c r="AI44" i="5"/>
  <c r="AR44" i="5"/>
  <c r="AS44" i="5" s="1"/>
  <c r="W44" i="5"/>
  <c r="AE44" i="5"/>
  <c r="AF44" i="5" s="1"/>
  <c r="AF43" i="5"/>
  <c r="AU44" i="5"/>
  <c r="AV44" i="5" s="1"/>
  <c r="AX44" i="5"/>
  <c r="AY44" i="5" s="1"/>
  <c r="AO44" i="5"/>
  <c r="AP44" i="5" s="1"/>
  <c r="V45" i="5"/>
  <c r="T46" i="5"/>
  <c r="U46" i="5" s="1"/>
  <c r="X45" i="5"/>
  <c r="Y45" i="5" s="1"/>
  <c r="R46" i="5"/>
  <c r="S46" i="5" s="1"/>
  <c r="K46" i="5"/>
  <c r="L46" i="5" s="1"/>
  <c r="O45" i="5"/>
  <c r="P45" i="5" s="1"/>
  <c r="M45" i="5"/>
  <c r="I45" i="5"/>
  <c r="J45" i="5" s="1"/>
  <c r="AR45" i="5" l="1"/>
  <c r="W45" i="5"/>
  <c r="AS45" i="5"/>
  <c r="AH45" i="5"/>
  <c r="AI45" i="5" s="1"/>
  <c r="N45" i="5"/>
  <c r="AB45" i="5"/>
  <c r="AO45" i="5"/>
  <c r="AP45" i="5" s="1"/>
  <c r="AU45" i="5"/>
  <c r="AV45" i="5" s="1"/>
  <c r="AX45" i="5"/>
  <c r="AY45" i="5" s="1"/>
  <c r="AK45" i="5"/>
  <c r="AE45" i="5"/>
  <c r="AF45" i="5" s="1"/>
  <c r="R47" i="5"/>
  <c r="S47" i="5" s="1"/>
  <c r="X46" i="5"/>
  <c r="Y46" i="5" s="1"/>
  <c r="T47" i="5"/>
  <c r="U47" i="5" s="1"/>
  <c r="V46" i="5"/>
  <c r="I46" i="5"/>
  <c r="J46" i="5" s="1"/>
  <c r="M46" i="5"/>
  <c r="O46" i="5"/>
  <c r="P46" i="5" s="1"/>
  <c r="K47" i="5"/>
  <c r="L47" i="5" s="1"/>
  <c r="AR46" i="5" l="1"/>
  <c r="W46" i="5"/>
  <c r="AS46" i="5"/>
  <c r="AB46" i="5"/>
  <c r="AC46" i="5" s="1"/>
  <c r="AH46" i="5"/>
  <c r="AI46" i="5" s="1"/>
  <c r="N46" i="5"/>
  <c r="AE46" i="5"/>
  <c r="AF46" i="5" s="1"/>
  <c r="AC45" i="5"/>
  <c r="AK46" i="5"/>
  <c r="AL46" i="5" s="1"/>
  <c r="AL45" i="5"/>
  <c r="AU46" i="5"/>
  <c r="AV46" i="5" s="1"/>
  <c r="AX46" i="5"/>
  <c r="AY46" i="5" s="1"/>
  <c r="AO46" i="5"/>
  <c r="AP46" i="5" s="1"/>
  <c r="T48" i="5"/>
  <c r="U48" i="5" s="1"/>
  <c r="V47" i="5"/>
  <c r="X47" i="5"/>
  <c r="Y47" i="5" s="1"/>
  <c r="R48" i="5"/>
  <c r="S48" i="5" s="1"/>
  <c r="K48" i="5"/>
  <c r="L48" i="5" s="1"/>
  <c r="O47" i="5"/>
  <c r="P47" i="5" s="1"/>
  <c r="M47" i="5"/>
  <c r="I47" i="5"/>
  <c r="J47" i="5" s="1"/>
  <c r="AH47" i="5" l="1"/>
  <c r="AI47" i="5" s="1"/>
  <c r="N47" i="5"/>
  <c r="AR47" i="5"/>
  <c r="AS47" i="5" s="1"/>
  <c r="W47" i="5"/>
  <c r="AO47" i="5"/>
  <c r="AP47" i="5" s="1"/>
  <c r="AX47" i="5"/>
  <c r="AY47" i="5" s="1"/>
  <c r="AB47" i="5"/>
  <c r="AC47" i="5" s="1"/>
  <c r="AU47" i="5"/>
  <c r="AV47" i="5" s="1"/>
  <c r="AE47" i="5"/>
  <c r="AF47" i="5" s="1"/>
  <c r="AK47" i="5"/>
  <c r="R49" i="5"/>
  <c r="S49" i="5" s="1"/>
  <c r="X48" i="5"/>
  <c r="Y48" i="5" s="1"/>
  <c r="V48" i="5"/>
  <c r="T49" i="5"/>
  <c r="U49" i="5" s="1"/>
  <c r="I48" i="5"/>
  <c r="J48" i="5" s="1"/>
  <c r="O48" i="5"/>
  <c r="P48" i="5" s="1"/>
  <c r="M48" i="5"/>
  <c r="K49" i="5"/>
  <c r="L49" i="5" s="1"/>
  <c r="AK48" i="5" l="1"/>
  <c r="AL47" i="5"/>
  <c r="AX48" i="5"/>
  <c r="W48" i="5"/>
  <c r="AY48" i="5"/>
  <c r="AH48" i="5"/>
  <c r="AI48" i="5" s="1"/>
  <c r="N48" i="5"/>
  <c r="AC48" i="5"/>
  <c r="AL48" i="5"/>
  <c r="AE48" i="5"/>
  <c r="AF48" i="5" s="1"/>
  <c r="AU48" i="5"/>
  <c r="AV48" i="5" s="1"/>
  <c r="AO48" i="5"/>
  <c r="AP48" i="5" s="1"/>
  <c r="AB48" i="5"/>
  <c r="AR48" i="5"/>
  <c r="AS48" i="5" s="1"/>
  <c r="X49" i="5"/>
  <c r="Y49" i="5" s="1"/>
  <c r="T50" i="5"/>
  <c r="U50" i="5" s="1"/>
  <c r="V49" i="5"/>
  <c r="R50" i="5"/>
  <c r="S50" i="5" s="1"/>
  <c r="M49" i="5"/>
  <c r="K50" i="5"/>
  <c r="L50" i="5" s="1"/>
  <c r="O49" i="5"/>
  <c r="P49" i="5" s="1"/>
  <c r="I49" i="5"/>
  <c r="J49" i="5" s="1"/>
  <c r="AX49" i="5" l="1"/>
  <c r="AY49" i="5" s="1"/>
  <c r="W49" i="5"/>
  <c r="AH49" i="5"/>
  <c r="AI49" i="5"/>
  <c r="N49" i="5"/>
  <c r="AL49" i="5"/>
  <c r="AR49" i="5"/>
  <c r="AS49" i="5" s="1"/>
  <c r="AO49" i="5"/>
  <c r="AP49" i="5" s="1"/>
  <c r="AE49" i="5"/>
  <c r="AF49" i="5" s="1"/>
  <c r="AB49" i="5"/>
  <c r="AC49" i="5" s="1"/>
  <c r="AK49" i="5"/>
  <c r="AU49" i="5"/>
  <c r="R51" i="5"/>
  <c r="S51" i="5" s="1"/>
  <c r="V50" i="5"/>
  <c r="T51" i="5"/>
  <c r="U51" i="5" s="1"/>
  <c r="X50" i="5"/>
  <c r="Y50" i="5" s="1"/>
  <c r="I50" i="5"/>
  <c r="J50" i="5" s="1"/>
  <c r="K51" i="5"/>
  <c r="L51" i="5" s="1"/>
  <c r="O50" i="5"/>
  <c r="P50" i="5" s="1"/>
  <c r="M50" i="5"/>
  <c r="AX50" i="5" l="1"/>
  <c r="W50" i="5"/>
  <c r="AY50" i="5"/>
  <c r="AU50" i="5"/>
  <c r="AV50" i="5" s="1"/>
  <c r="AH50" i="5"/>
  <c r="AI50" i="5" s="1"/>
  <c r="N50" i="5"/>
  <c r="AL50" i="5"/>
  <c r="AC50" i="5"/>
  <c r="AR50" i="5"/>
  <c r="AS50" i="5" s="1"/>
  <c r="AV49" i="5"/>
  <c r="AO50" i="5"/>
  <c r="AP50" i="5" s="1"/>
  <c r="AK50" i="5"/>
  <c r="AB50" i="5"/>
  <c r="AE50" i="5"/>
  <c r="AF50" i="5" s="1"/>
  <c r="X51" i="5"/>
  <c r="Y51" i="5" s="1"/>
  <c r="T52" i="5"/>
  <c r="U52" i="5" s="1"/>
  <c r="V51" i="5"/>
  <c r="R52" i="5"/>
  <c r="S52" i="5" s="1"/>
  <c r="M51" i="5"/>
  <c r="O51" i="5"/>
  <c r="P51" i="5" s="1"/>
  <c r="K52" i="5"/>
  <c r="L52" i="5" s="1"/>
  <c r="I51" i="5"/>
  <c r="J51" i="5" s="1"/>
  <c r="AH51" i="5" l="1"/>
  <c r="AI51" i="5" s="1"/>
  <c r="N51" i="5"/>
  <c r="AX51" i="5"/>
  <c r="AY51" i="5" s="1"/>
  <c r="W51" i="5"/>
  <c r="AB51" i="5"/>
  <c r="AC51" i="5" s="1"/>
  <c r="AK51" i="5"/>
  <c r="AL51" i="5" s="1"/>
  <c r="AE51" i="5"/>
  <c r="AF51" i="5" s="1"/>
  <c r="AR51" i="5"/>
  <c r="AS51" i="5" s="1"/>
  <c r="AO51" i="5"/>
  <c r="AP51" i="5" s="1"/>
  <c r="AU51" i="5"/>
  <c r="AV51" i="5" s="1"/>
  <c r="V52" i="5"/>
  <c r="R53" i="5"/>
  <c r="S53" i="5" s="1"/>
  <c r="T53" i="5"/>
  <c r="U53" i="5" s="1"/>
  <c r="X52" i="5"/>
  <c r="Y52" i="5" s="1"/>
  <c r="I52" i="5"/>
  <c r="J52" i="5" s="1"/>
  <c r="O52" i="5"/>
  <c r="P52" i="5" s="1"/>
  <c r="K53" i="5"/>
  <c r="L53" i="5" s="1"/>
  <c r="M52" i="5"/>
  <c r="AX52" i="5" l="1"/>
  <c r="AY52" i="5" s="1"/>
  <c r="W52" i="5"/>
  <c r="AE52" i="5"/>
  <c r="AF52" i="5" s="1"/>
  <c r="N52" i="5"/>
  <c r="AU52" i="5"/>
  <c r="AV52" i="5" s="1"/>
  <c r="AR52" i="5"/>
  <c r="AS52" i="5" s="1"/>
  <c r="AO52" i="5"/>
  <c r="AP52" i="5" s="1"/>
  <c r="AH52" i="5"/>
  <c r="AI52" i="5" s="1"/>
  <c r="AK52" i="5"/>
  <c r="AL52" i="5" s="1"/>
  <c r="AB52" i="5"/>
  <c r="AC52" i="5" s="1"/>
  <c r="X53" i="5"/>
  <c r="Y53" i="5" s="1"/>
  <c r="R54" i="5"/>
  <c r="S54" i="5" s="1"/>
  <c r="T54" i="5"/>
  <c r="U54" i="5" s="1"/>
  <c r="V53" i="5"/>
  <c r="M53" i="5"/>
  <c r="K54" i="5"/>
  <c r="L54" i="5" s="1"/>
  <c r="O53" i="5"/>
  <c r="P53" i="5" s="1"/>
  <c r="I53" i="5"/>
  <c r="J53" i="5" s="1"/>
  <c r="AX53" i="5" l="1"/>
  <c r="AY53" i="5" s="1"/>
  <c r="W53" i="5"/>
  <c r="AR53" i="5"/>
  <c r="AS53" i="5" s="1"/>
  <c r="AE53" i="5"/>
  <c r="AF53" i="5" s="1"/>
  <c r="N53" i="5"/>
  <c r="AH53" i="5"/>
  <c r="AI53" i="5" s="1"/>
  <c r="AK53" i="5"/>
  <c r="AL53" i="5" s="1"/>
  <c r="AB53" i="5"/>
  <c r="AC53" i="5" s="1"/>
  <c r="AO53" i="5"/>
  <c r="AP53" i="5" s="1"/>
  <c r="AU53" i="5"/>
  <c r="AV53" i="5" s="1"/>
  <c r="V54" i="5"/>
  <c r="T55" i="5"/>
  <c r="U55" i="5" s="1"/>
  <c r="R55" i="5"/>
  <c r="S55" i="5" s="1"/>
  <c r="X54" i="5"/>
  <c r="Y54" i="5" s="1"/>
  <c r="I54" i="5"/>
  <c r="J54" i="5" s="1"/>
  <c r="K55" i="5"/>
  <c r="L55" i="5" s="1"/>
  <c r="O54" i="5"/>
  <c r="P54" i="5" s="1"/>
  <c r="M54" i="5"/>
  <c r="AX54" i="5" l="1"/>
  <c r="AY54" i="5" s="1"/>
  <c r="W54" i="5"/>
  <c r="AE54" i="5"/>
  <c r="AF54" i="5" s="1"/>
  <c r="N54" i="5"/>
  <c r="AC54" i="5"/>
  <c r="AO54" i="5"/>
  <c r="AP54" i="5" s="1"/>
  <c r="AU54" i="5"/>
  <c r="AV54" i="5" s="1"/>
  <c r="AR54" i="5"/>
  <c r="AS54" i="5" s="1"/>
  <c r="AH54" i="5"/>
  <c r="AI54" i="5" s="1"/>
  <c r="AB54" i="5"/>
  <c r="AK54" i="5"/>
  <c r="AL54" i="5" s="1"/>
  <c r="X55" i="5"/>
  <c r="Y55" i="5" s="1"/>
  <c r="T56" i="5"/>
  <c r="U56" i="5" s="1"/>
  <c r="R56" i="5"/>
  <c r="S56" i="5" s="1"/>
  <c r="V55" i="5"/>
  <c r="M55" i="5"/>
  <c r="O55" i="5"/>
  <c r="P55" i="5" s="1"/>
  <c r="K56" i="5"/>
  <c r="L56" i="5" s="1"/>
  <c r="I55" i="5"/>
  <c r="J55" i="5" s="1"/>
  <c r="AE55" i="5" l="1"/>
  <c r="AF55" i="5" s="1"/>
  <c r="N55" i="5"/>
  <c r="AX55" i="5"/>
  <c r="AY55" i="5" s="1"/>
  <c r="W55" i="5"/>
  <c r="AS55" i="5"/>
  <c r="AK55" i="5"/>
  <c r="AL55" i="5" s="1"/>
  <c r="AH55" i="5"/>
  <c r="AI55" i="5" s="1"/>
  <c r="AB55" i="5"/>
  <c r="AC55" i="5" s="1"/>
  <c r="AU55" i="5"/>
  <c r="AV55" i="5" s="1"/>
  <c r="AR55" i="5"/>
  <c r="AO55" i="5"/>
  <c r="AP55" i="5" s="1"/>
  <c r="V56" i="5"/>
  <c r="R57" i="5"/>
  <c r="S57" i="5" s="1"/>
  <c r="T57" i="5"/>
  <c r="U57" i="5" s="1"/>
  <c r="X56" i="5"/>
  <c r="Y56" i="5" s="1"/>
  <c r="I56" i="5"/>
  <c r="J56" i="5" s="1"/>
  <c r="O56" i="5"/>
  <c r="P56" i="5" s="1"/>
  <c r="K57" i="5"/>
  <c r="L57" i="5" s="1"/>
  <c r="M56" i="5"/>
  <c r="AX56" i="5" l="1"/>
  <c r="W56" i="5"/>
  <c r="AY56" i="5"/>
  <c r="AH56" i="5"/>
  <c r="AI56" i="5" s="1"/>
  <c r="N56" i="5"/>
  <c r="AF56" i="5"/>
  <c r="AU56" i="5"/>
  <c r="AV56" i="5" s="1"/>
  <c r="AO56" i="5"/>
  <c r="AP56" i="5" s="1"/>
  <c r="AR56" i="5"/>
  <c r="AS56" i="5" s="1"/>
  <c r="AK56" i="5"/>
  <c r="AL56" i="5" s="1"/>
  <c r="AE56" i="5"/>
  <c r="AB56" i="5"/>
  <c r="AC56" i="5" s="1"/>
  <c r="T58" i="5"/>
  <c r="U58" i="5" s="1"/>
  <c r="R58" i="5"/>
  <c r="S58" i="5" s="1"/>
  <c r="X57" i="5"/>
  <c r="Y57" i="5" s="1"/>
  <c r="V57" i="5"/>
  <c r="M57" i="5"/>
  <c r="K58" i="5"/>
  <c r="L58" i="5" s="1"/>
  <c r="O57" i="5"/>
  <c r="P57" i="5" s="1"/>
  <c r="I57" i="5"/>
  <c r="J57" i="5" s="1"/>
  <c r="AX57" i="5" l="1"/>
  <c r="AY57" i="5" s="1"/>
  <c r="W57" i="5"/>
  <c r="AH57" i="5"/>
  <c r="AI57" i="5" s="1"/>
  <c r="N57" i="5"/>
  <c r="AE57" i="5"/>
  <c r="AF57" i="5" s="1"/>
  <c r="AB57" i="5"/>
  <c r="AC57" i="5" s="1"/>
  <c r="AK57" i="5"/>
  <c r="AL57" i="5" s="1"/>
  <c r="AO57" i="5"/>
  <c r="AP57" i="5" s="1"/>
  <c r="AU57" i="5"/>
  <c r="AV57" i="5" s="1"/>
  <c r="AR57" i="5"/>
  <c r="AS57" i="5" s="1"/>
  <c r="V58" i="5"/>
  <c r="X58" i="5"/>
  <c r="Y58" i="5" s="1"/>
  <c r="R59" i="5"/>
  <c r="S59" i="5" s="1"/>
  <c r="T59" i="5"/>
  <c r="U59" i="5" s="1"/>
  <c r="I58" i="5"/>
  <c r="J58" i="5" s="1"/>
  <c r="O58" i="5"/>
  <c r="P58" i="5" s="1"/>
  <c r="K59" i="5"/>
  <c r="L59" i="5" s="1"/>
  <c r="M58" i="5"/>
  <c r="AX58" i="5" l="1"/>
  <c r="AY58" i="5" s="1"/>
  <c r="W58" i="5"/>
  <c r="N58" i="5"/>
  <c r="AI58" i="5"/>
  <c r="AR58" i="5"/>
  <c r="AS58" i="5" s="1"/>
  <c r="AE58" i="5"/>
  <c r="AF58" i="5" s="1"/>
  <c r="AU58" i="5"/>
  <c r="AV58" i="5" s="1"/>
  <c r="AO58" i="5"/>
  <c r="AP58" i="5" s="1"/>
  <c r="AK58" i="5"/>
  <c r="AL58" i="5" s="1"/>
  <c r="AH58" i="5"/>
  <c r="AB58" i="5"/>
  <c r="T60" i="5"/>
  <c r="U60" i="5" s="1"/>
  <c r="R60" i="5"/>
  <c r="S60" i="5" s="1"/>
  <c r="X59" i="5"/>
  <c r="Y59" i="5" s="1"/>
  <c r="V59" i="5"/>
  <c r="K60" i="5"/>
  <c r="L60" i="5" s="1"/>
  <c r="M59" i="5"/>
  <c r="O59" i="5"/>
  <c r="P59" i="5" s="1"/>
  <c r="I59" i="5"/>
  <c r="J59" i="5" s="1"/>
  <c r="AX59" i="5" l="1"/>
  <c r="AY59" i="5" s="1"/>
  <c r="W59" i="5"/>
  <c r="N59" i="5"/>
  <c r="AB59" i="5"/>
  <c r="AC59" i="5" s="1"/>
  <c r="AC58" i="5"/>
  <c r="AH59" i="5"/>
  <c r="AI59" i="5" s="1"/>
  <c r="AE59" i="5"/>
  <c r="AF59" i="5" s="1"/>
  <c r="AU59" i="5"/>
  <c r="AV59" i="5" s="1"/>
  <c r="AR59" i="5"/>
  <c r="AS59" i="5" s="1"/>
  <c r="AO59" i="5"/>
  <c r="AP59" i="5" s="1"/>
  <c r="AK59" i="5"/>
  <c r="AL59" i="5" s="1"/>
  <c r="R61" i="5"/>
  <c r="S61" i="5" s="1"/>
  <c r="V60" i="5"/>
  <c r="X60" i="5"/>
  <c r="Y60" i="5" s="1"/>
  <c r="T61" i="5"/>
  <c r="U61" i="5" s="1"/>
  <c r="I60" i="5"/>
  <c r="J60" i="5" s="1"/>
  <c r="O60" i="5"/>
  <c r="P60" i="5" s="1"/>
  <c r="M60" i="5"/>
  <c r="K61" i="5"/>
  <c r="L61" i="5" s="1"/>
  <c r="AE60" i="5" l="1"/>
  <c r="N60" i="5"/>
  <c r="AF60" i="5"/>
  <c r="AX60" i="5"/>
  <c r="AY60" i="5" s="1"/>
  <c r="W60" i="5"/>
  <c r="AV60" i="5"/>
  <c r="AK60" i="5"/>
  <c r="AL60" i="5" s="1"/>
  <c r="AB60" i="5"/>
  <c r="AC60" i="5" s="1"/>
  <c r="AO60" i="5"/>
  <c r="AP60" i="5" s="1"/>
  <c r="AR60" i="5"/>
  <c r="AS60" i="5" s="1"/>
  <c r="AU60" i="5"/>
  <c r="AH60" i="5"/>
  <c r="AI60" i="5" s="1"/>
  <c r="T62" i="5"/>
  <c r="U62" i="5" s="1"/>
  <c r="X61" i="5"/>
  <c r="Y61" i="5" s="1"/>
  <c r="V61" i="5"/>
  <c r="AR61" i="5" s="1"/>
  <c r="R62" i="5"/>
  <c r="S62" i="5" s="1"/>
  <c r="K62" i="5"/>
  <c r="L62" i="5" s="1"/>
  <c r="M61" i="5"/>
  <c r="O61" i="5"/>
  <c r="P61" i="5" s="1"/>
  <c r="I61" i="5"/>
  <c r="J61" i="5" s="1"/>
  <c r="AX61" i="5" l="1"/>
  <c r="W61" i="5"/>
  <c r="AS61" i="5"/>
  <c r="AY61" i="5"/>
  <c r="AK61" i="5"/>
  <c r="AL61" i="5"/>
  <c r="N61" i="5"/>
  <c r="AF61" i="5"/>
  <c r="AB61" i="5"/>
  <c r="AC61" i="5" s="1"/>
  <c r="AO61" i="5"/>
  <c r="AP61" i="5" s="1"/>
  <c r="AH61" i="5"/>
  <c r="AI61" i="5" s="1"/>
  <c r="AU61" i="5"/>
  <c r="AE61" i="5"/>
  <c r="X62" i="5"/>
  <c r="Y62" i="5" s="1"/>
  <c r="R63" i="5"/>
  <c r="S63" i="5" s="1"/>
  <c r="V62" i="5"/>
  <c r="T63" i="5"/>
  <c r="U63" i="5" s="1"/>
  <c r="I62" i="5"/>
  <c r="J62" i="5" s="1"/>
  <c r="O62" i="5"/>
  <c r="P62" i="5" s="1"/>
  <c r="M62" i="5"/>
  <c r="K63" i="5"/>
  <c r="L63" i="5" s="1"/>
  <c r="AU62" i="5" l="1"/>
  <c r="AK62" i="5"/>
  <c r="N62" i="5"/>
  <c r="AL62" i="5"/>
  <c r="AO62" i="5"/>
  <c r="AP62" i="5" s="1"/>
  <c r="W62" i="5"/>
  <c r="AV62" i="5"/>
  <c r="AV61" i="5"/>
  <c r="AE62" i="5"/>
  <c r="AF62" i="5" s="1"/>
  <c r="AR62" i="5"/>
  <c r="AS62" i="5" s="1"/>
  <c r="AH62" i="5"/>
  <c r="AI62" i="5" s="1"/>
  <c r="AB62" i="5"/>
  <c r="AC62" i="5" s="1"/>
  <c r="AX62" i="5"/>
  <c r="AY62" i="5" s="1"/>
  <c r="R64" i="5"/>
  <c r="S64" i="5" s="1"/>
  <c r="T64" i="5"/>
  <c r="U64" i="5" s="1"/>
  <c r="V63" i="5"/>
  <c r="X63" i="5"/>
  <c r="Y63" i="5" s="1"/>
  <c r="K64" i="5"/>
  <c r="L64" i="5" s="1"/>
  <c r="M63" i="5"/>
  <c r="O63" i="5"/>
  <c r="P63" i="5" s="1"/>
  <c r="I63" i="5"/>
  <c r="J63" i="5" s="1"/>
  <c r="AK63" i="5" l="1"/>
  <c r="N63" i="5"/>
  <c r="AL63" i="5"/>
  <c r="AU63" i="5"/>
  <c r="AV63" i="5" s="1"/>
  <c r="W63" i="5"/>
  <c r="AR63" i="5"/>
  <c r="AS63" i="5" s="1"/>
  <c r="AE63" i="5"/>
  <c r="AF63" i="5" s="1"/>
  <c r="AX63" i="5"/>
  <c r="AY63" i="5" s="1"/>
  <c r="AB63" i="5"/>
  <c r="AC63" i="5" s="1"/>
  <c r="AH63" i="5"/>
  <c r="AI63" i="5" s="1"/>
  <c r="AO63" i="5"/>
  <c r="X64" i="5"/>
  <c r="Y64" i="5" s="1"/>
  <c r="V64" i="5"/>
  <c r="T65" i="5"/>
  <c r="U65" i="5" s="1"/>
  <c r="R65" i="5"/>
  <c r="S65" i="5" s="1"/>
  <c r="I64" i="5"/>
  <c r="J64" i="5" s="1"/>
  <c r="O64" i="5"/>
  <c r="P64" i="5" s="1"/>
  <c r="M64" i="5"/>
  <c r="K65" i="5"/>
  <c r="L65" i="5" s="1"/>
  <c r="AR64" i="5" l="1"/>
  <c r="W64" i="5"/>
  <c r="AS64" i="5"/>
  <c r="AX64" i="5"/>
  <c r="AY64" i="5" s="1"/>
  <c r="AK64" i="5"/>
  <c r="AL64" i="5" s="1"/>
  <c r="N64" i="5"/>
  <c r="AI64" i="5"/>
  <c r="AO64" i="5"/>
  <c r="AP64" i="5" s="1"/>
  <c r="AP63" i="5"/>
  <c r="AB64" i="5"/>
  <c r="AC64" i="5" s="1"/>
  <c r="AH64" i="5"/>
  <c r="AU64" i="5"/>
  <c r="AV64" i="5" s="1"/>
  <c r="AE64" i="5"/>
  <c r="AF64" i="5" s="1"/>
  <c r="R66" i="5"/>
  <c r="S66" i="5" s="1"/>
  <c r="T66" i="5"/>
  <c r="U66" i="5" s="1"/>
  <c r="V65" i="5"/>
  <c r="X65" i="5"/>
  <c r="Y65" i="5" s="1"/>
  <c r="K66" i="5"/>
  <c r="L66" i="5" s="1"/>
  <c r="M65" i="5"/>
  <c r="O65" i="5"/>
  <c r="P65" i="5" s="1"/>
  <c r="I65" i="5"/>
  <c r="J65" i="5" s="1"/>
  <c r="AO65" i="5" l="1"/>
  <c r="W65" i="5"/>
  <c r="AP65" i="5"/>
  <c r="AK65" i="5"/>
  <c r="AL65" i="5" s="1"/>
  <c r="N65" i="5"/>
  <c r="AI65" i="5"/>
  <c r="AX65" i="5"/>
  <c r="AY65" i="5" s="1"/>
  <c r="AB65" i="5"/>
  <c r="AC65" i="5" s="1"/>
  <c r="AE65" i="5"/>
  <c r="AF65" i="5" s="1"/>
  <c r="AU65" i="5"/>
  <c r="AV65" i="5" s="1"/>
  <c r="AH65" i="5"/>
  <c r="AR65" i="5"/>
  <c r="AS65" i="5" s="1"/>
  <c r="X66" i="5"/>
  <c r="Y66" i="5" s="1"/>
  <c r="V66" i="5"/>
  <c r="T67" i="5"/>
  <c r="U67" i="5" s="1"/>
  <c r="R67" i="5"/>
  <c r="S67" i="5" s="1"/>
  <c r="O66" i="5"/>
  <c r="P66" i="5" s="1"/>
  <c r="I66" i="5"/>
  <c r="J66" i="5" s="1"/>
  <c r="M66" i="5"/>
  <c r="K67" i="5"/>
  <c r="L67" i="5" s="1"/>
  <c r="AO66" i="5" l="1"/>
  <c r="W66" i="5"/>
  <c r="AP66" i="5"/>
  <c r="AU66" i="5"/>
  <c r="AV66" i="5" s="1"/>
  <c r="AK66" i="5"/>
  <c r="AL66" i="5" s="1"/>
  <c r="N66" i="5"/>
  <c r="AF66" i="5"/>
  <c r="AC66" i="5"/>
  <c r="AR66" i="5"/>
  <c r="AS66" i="5" s="1"/>
  <c r="AX66" i="5"/>
  <c r="AY66" i="5" s="1"/>
  <c r="AH66" i="5"/>
  <c r="AI66" i="5" s="1"/>
  <c r="AB66" i="5"/>
  <c r="AE66" i="5"/>
  <c r="R68" i="5"/>
  <c r="S68" i="5" s="1"/>
  <c r="T68" i="5"/>
  <c r="U68" i="5" s="1"/>
  <c r="V67" i="5"/>
  <c r="X67" i="5"/>
  <c r="Y67" i="5" s="1"/>
  <c r="K68" i="5"/>
  <c r="L68" i="5" s="1"/>
  <c r="M67" i="5"/>
  <c r="I67" i="5"/>
  <c r="J67" i="5" s="1"/>
  <c r="O67" i="5"/>
  <c r="P67" i="5" s="1"/>
  <c r="AK67" i="5" l="1"/>
  <c r="N67" i="5"/>
  <c r="AL67" i="5"/>
  <c r="AO67" i="5"/>
  <c r="AP67" i="5" s="1"/>
  <c r="W67" i="5"/>
  <c r="AS67" i="5"/>
  <c r="AX67" i="5"/>
  <c r="AY67" i="5" s="1"/>
  <c r="AE67" i="5"/>
  <c r="AF67" i="5" s="1"/>
  <c r="AB67" i="5"/>
  <c r="AC67" i="5" s="1"/>
  <c r="AH67" i="5"/>
  <c r="AI67" i="5" s="1"/>
  <c r="AR67" i="5"/>
  <c r="AU67" i="5"/>
  <c r="AV67" i="5" s="1"/>
  <c r="V68" i="5"/>
  <c r="X68" i="5"/>
  <c r="Y68" i="5" s="1"/>
  <c r="T69" i="5"/>
  <c r="U69" i="5" s="1"/>
  <c r="R69" i="5"/>
  <c r="S69" i="5" s="1"/>
  <c r="O68" i="5"/>
  <c r="P68" i="5" s="1"/>
  <c r="I68" i="5"/>
  <c r="J68" i="5" s="1"/>
  <c r="M68" i="5"/>
  <c r="K69" i="5"/>
  <c r="L69" i="5" s="1"/>
  <c r="AX68" i="5" l="1"/>
  <c r="AY68" i="5" s="1"/>
  <c r="W68" i="5"/>
  <c r="AK68" i="5"/>
  <c r="AL68" i="5" s="1"/>
  <c r="N68" i="5"/>
  <c r="AI68" i="5"/>
  <c r="AR68" i="5"/>
  <c r="AS68" i="5" s="1"/>
  <c r="AO68" i="5"/>
  <c r="AP68" i="5" s="1"/>
  <c r="AU68" i="5"/>
  <c r="AV68" i="5" s="1"/>
  <c r="AE68" i="5"/>
  <c r="AH68" i="5"/>
  <c r="AB68" i="5"/>
  <c r="R70" i="5"/>
  <c r="S70" i="5" s="1"/>
  <c r="T70" i="5"/>
  <c r="U70" i="5" s="1"/>
  <c r="X69" i="5"/>
  <c r="Y69" i="5" s="1"/>
  <c r="V69" i="5"/>
  <c r="K70" i="5"/>
  <c r="L70" i="5" s="1"/>
  <c r="M69" i="5"/>
  <c r="I69" i="5"/>
  <c r="J69" i="5" s="1"/>
  <c r="O69" i="5"/>
  <c r="P69" i="5" s="1"/>
  <c r="AE69" i="5" l="1"/>
  <c r="AX69" i="5"/>
  <c r="AY69" i="5"/>
  <c r="W69" i="5"/>
  <c r="AO69" i="5"/>
  <c r="AP69" i="5" s="1"/>
  <c r="AF68" i="5"/>
  <c r="AB69" i="5"/>
  <c r="AC69" i="5" s="1"/>
  <c r="AC68" i="5"/>
  <c r="AK69" i="5"/>
  <c r="AL69" i="5"/>
  <c r="N69" i="5"/>
  <c r="AF69" i="5"/>
  <c r="AH69" i="5"/>
  <c r="AI69" i="5" s="1"/>
  <c r="AU69" i="5"/>
  <c r="AV69" i="5" s="1"/>
  <c r="AR69" i="5"/>
  <c r="AS69" i="5" s="1"/>
  <c r="V70" i="5"/>
  <c r="X70" i="5"/>
  <c r="Y70" i="5" s="1"/>
  <c r="T71" i="5"/>
  <c r="U71" i="5" s="1"/>
  <c r="R71" i="5"/>
  <c r="S71" i="5" s="1"/>
  <c r="I70" i="5"/>
  <c r="J70" i="5" s="1"/>
  <c r="M70" i="5"/>
  <c r="O70" i="5"/>
  <c r="P70" i="5" s="1"/>
  <c r="K71" i="5"/>
  <c r="L71" i="5" s="1"/>
  <c r="AX70" i="5" l="1"/>
  <c r="AY70" i="5"/>
  <c r="W70" i="5"/>
  <c r="AK70" i="5"/>
  <c r="AL70" i="5" s="1"/>
  <c r="N70" i="5"/>
  <c r="AH70" i="5"/>
  <c r="AI70" i="5" s="1"/>
  <c r="AE70" i="5"/>
  <c r="AF70" i="5" s="1"/>
  <c r="AR70" i="5"/>
  <c r="AS70" i="5" s="1"/>
  <c r="AU70" i="5"/>
  <c r="AV70" i="5" s="1"/>
  <c r="AO70" i="5"/>
  <c r="AP70" i="5" s="1"/>
  <c r="AB70" i="5"/>
  <c r="AC70" i="5" s="1"/>
  <c r="X71" i="5"/>
  <c r="Y71" i="5" s="1"/>
  <c r="R72" i="5"/>
  <c r="S72" i="5" s="1"/>
  <c r="T72" i="5"/>
  <c r="U72" i="5" s="1"/>
  <c r="V71" i="5"/>
  <c r="K72" i="5"/>
  <c r="L72" i="5" s="1"/>
  <c r="M71" i="5"/>
  <c r="O71" i="5"/>
  <c r="P71" i="5" s="1"/>
  <c r="I71" i="5"/>
  <c r="J71" i="5" s="1"/>
  <c r="AK71" i="5" l="1"/>
  <c r="N71" i="5"/>
  <c r="AL71" i="5"/>
  <c r="AR71" i="5"/>
  <c r="AS71" i="5" s="1"/>
  <c r="W71" i="5"/>
  <c r="AB71" i="5"/>
  <c r="AC71" i="5" s="1"/>
  <c r="AU71" i="5"/>
  <c r="AV71" i="5" s="1"/>
  <c r="AX71" i="5"/>
  <c r="AE71" i="5"/>
  <c r="AF71" i="5" s="1"/>
  <c r="AH71" i="5"/>
  <c r="AI71" i="5" s="1"/>
  <c r="AO71" i="5"/>
  <c r="T73" i="5"/>
  <c r="U73" i="5" s="1"/>
  <c r="V72" i="5"/>
  <c r="R73" i="5"/>
  <c r="S73" i="5" s="1"/>
  <c r="X72" i="5"/>
  <c r="Y72" i="5" s="1"/>
  <c r="I72" i="5"/>
  <c r="J72" i="5" s="1"/>
  <c r="O72" i="5"/>
  <c r="P72" i="5" s="1"/>
  <c r="M72" i="5"/>
  <c r="K73" i="5"/>
  <c r="L73" i="5" s="1"/>
  <c r="AB72" i="5" l="1"/>
  <c r="AX72" i="5"/>
  <c r="AO72" i="5"/>
  <c r="AP72" i="5" s="1"/>
  <c r="AR72" i="5"/>
  <c r="W72" i="5"/>
  <c r="AY72" i="5"/>
  <c r="AS72" i="5"/>
  <c r="AY71" i="5"/>
  <c r="AK72" i="5"/>
  <c r="AL72" i="5" s="1"/>
  <c r="N72" i="5"/>
  <c r="AC72" i="5"/>
  <c r="AH72" i="5"/>
  <c r="AI72" i="5" s="1"/>
  <c r="AP71" i="5"/>
  <c r="AE72" i="5"/>
  <c r="AF72" i="5" s="1"/>
  <c r="AU72" i="5"/>
  <c r="AV72" i="5" s="1"/>
  <c r="V73" i="5"/>
  <c r="X73" i="5"/>
  <c r="Y73" i="5" s="1"/>
  <c r="R74" i="5"/>
  <c r="S74" i="5" s="1"/>
  <c r="T74" i="5"/>
  <c r="U74" i="5" s="1"/>
  <c r="K74" i="5"/>
  <c r="L74" i="5" s="1"/>
  <c r="M73" i="5"/>
  <c r="O73" i="5"/>
  <c r="P73" i="5" s="1"/>
  <c r="I73" i="5"/>
  <c r="J73" i="5" s="1"/>
  <c r="AR73" i="5" l="1"/>
  <c r="W73" i="5"/>
  <c r="AS73" i="5"/>
  <c r="AK73" i="5"/>
  <c r="AL73" i="5" s="1"/>
  <c r="N73" i="5"/>
  <c r="AC73" i="5"/>
  <c r="AU73" i="5"/>
  <c r="AV73" i="5" s="1"/>
  <c r="AX73" i="5"/>
  <c r="AY73" i="5" s="1"/>
  <c r="AO73" i="5"/>
  <c r="AP73" i="5" s="1"/>
  <c r="AE73" i="5"/>
  <c r="AF73" i="5" s="1"/>
  <c r="AB73" i="5"/>
  <c r="AH73" i="5"/>
  <c r="X74" i="5"/>
  <c r="Y74" i="5" s="1"/>
  <c r="R75" i="5"/>
  <c r="S75" i="5" s="1"/>
  <c r="T75" i="5"/>
  <c r="U75" i="5" s="1"/>
  <c r="V74" i="5"/>
  <c r="I74" i="5"/>
  <c r="J74" i="5" s="1"/>
  <c r="O74" i="5"/>
  <c r="P74" i="5" s="1"/>
  <c r="M74" i="5"/>
  <c r="K75" i="5"/>
  <c r="L75" i="5" s="1"/>
  <c r="AH74" i="5" l="1"/>
  <c r="AU74" i="5"/>
  <c r="AV74" i="5" s="1"/>
  <c r="W74" i="5"/>
  <c r="AI73" i="5"/>
  <c r="AK74" i="5"/>
  <c r="AL74" i="5" s="1"/>
  <c r="N74" i="5"/>
  <c r="AI74" i="5"/>
  <c r="AB74" i="5"/>
  <c r="AC74" i="5" s="1"/>
  <c r="AX74" i="5"/>
  <c r="AY74" i="5" s="1"/>
  <c r="AR74" i="5"/>
  <c r="AE74" i="5"/>
  <c r="AF74" i="5" s="1"/>
  <c r="AO74" i="5"/>
  <c r="AP74" i="5" s="1"/>
  <c r="T76" i="5"/>
  <c r="U76" i="5" s="1"/>
  <c r="R76" i="5"/>
  <c r="S76" i="5" s="1"/>
  <c r="V75" i="5"/>
  <c r="X75" i="5"/>
  <c r="Y75" i="5" s="1"/>
  <c r="K76" i="5"/>
  <c r="L76" i="5" s="1"/>
  <c r="M75" i="5"/>
  <c r="O75" i="5"/>
  <c r="P75" i="5" s="1"/>
  <c r="I75" i="5"/>
  <c r="J75" i="5" s="1"/>
  <c r="AR75" i="5" l="1"/>
  <c r="AS74" i="5"/>
  <c r="AK75" i="5"/>
  <c r="N75" i="5"/>
  <c r="AL75" i="5"/>
  <c r="AO75" i="5"/>
  <c r="AP75" i="5" s="1"/>
  <c r="AU75" i="5"/>
  <c r="AV75" i="5" s="1"/>
  <c r="W75" i="5"/>
  <c r="AS75" i="5"/>
  <c r="AX75" i="5"/>
  <c r="AY75" i="5" s="1"/>
  <c r="AE75" i="5"/>
  <c r="AF75" i="5" s="1"/>
  <c r="AH75" i="5"/>
  <c r="AI75" i="5" s="1"/>
  <c r="AB75" i="5"/>
  <c r="AC75" i="5" s="1"/>
  <c r="R77" i="5"/>
  <c r="S77" i="5" s="1"/>
  <c r="X76" i="5"/>
  <c r="Y76" i="5" s="1"/>
  <c r="V76" i="5"/>
  <c r="T77" i="5"/>
  <c r="U77" i="5" s="1"/>
  <c r="I76" i="5"/>
  <c r="J76" i="5" s="1"/>
  <c r="O76" i="5"/>
  <c r="P76" i="5" s="1"/>
  <c r="M76" i="5"/>
  <c r="K77" i="5"/>
  <c r="L77" i="5" s="1"/>
  <c r="AU76" i="5" l="1"/>
  <c r="W76" i="5"/>
  <c r="AV76" i="5"/>
  <c r="AK76" i="5"/>
  <c r="AL76" i="5"/>
  <c r="N76" i="5"/>
  <c r="AH76" i="5"/>
  <c r="AI76" i="5" s="1"/>
  <c r="AB76" i="5"/>
  <c r="AC76" i="5" s="1"/>
  <c r="AO76" i="5"/>
  <c r="AP76" i="5" s="1"/>
  <c r="AE76" i="5"/>
  <c r="AF76" i="5" s="1"/>
  <c r="AX76" i="5"/>
  <c r="AY76" i="5" s="1"/>
  <c r="AR76" i="5"/>
  <c r="AS76" i="5" s="1"/>
  <c r="V77" i="5"/>
  <c r="T78" i="5"/>
  <c r="U78" i="5" s="1"/>
  <c r="X77" i="5"/>
  <c r="Y77" i="5" s="1"/>
  <c r="R78" i="5"/>
  <c r="S78" i="5" s="1"/>
  <c r="O77" i="5"/>
  <c r="P77" i="5" s="1"/>
  <c r="K78" i="5"/>
  <c r="L78" i="5" s="1"/>
  <c r="M77" i="5"/>
  <c r="I77" i="5"/>
  <c r="J77" i="5" s="1"/>
  <c r="AU77" i="5" l="1"/>
  <c r="W77" i="5"/>
  <c r="AV77" i="5"/>
  <c r="AK77" i="5"/>
  <c r="AL77" i="5" s="1"/>
  <c r="N77" i="5"/>
  <c r="AC77" i="5"/>
  <c r="AE77" i="5"/>
  <c r="AF77" i="5" s="1"/>
  <c r="AR77" i="5"/>
  <c r="AS77" i="5" s="1"/>
  <c r="AO77" i="5"/>
  <c r="AP77" i="5" s="1"/>
  <c r="AX77" i="5"/>
  <c r="AY77" i="5" s="1"/>
  <c r="AB77" i="5"/>
  <c r="AH77" i="5"/>
  <c r="AI77" i="5" s="1"/>
  <c r="T79" i="5"/>
  <c r="U79" i="5" s="1"/>
  <c r="R79" i="5"/>
  <c r="S79" i="5" s="1"/>
  <c r="X78" i="5"/>
  <c r="Y78" i="5" s="1"/>
  <c r="V78" i="5"/>
  <c r="M78" i="5"/>
  <c r="I78" i="5"/>
  <c r="J78" i="5" s="1"/>
  <c r="K79" i="5"/>
  <c r="L79" i="5" s="1"/>
  <c r="O78" i="5"/>
  <c r="P78" i="5" s="1"/>
  <c r="AX78" i="5" l="1"/>
  <c r="AY78" i="5" s="1"/>
  <c r="W78" i="5"/>
  <c r="AK78" i="5"/>
  <c r="AL78" i="5" s="1"/>
  <c r="N78" i="5"/>
  <c r="AU78" i="5"/>
  <c r="AV78" i="5" s="1"/>
  <c r="AE78" i="5"/>
  <c r="AF78" i="5" s="1"/>
  <c r="AB78" i="5"/>
  <c r="AC78" i="5" s="1"/>
  <c r="AH78" i="5"/>
  <c r="AI78" i="5" s="1"/>
  <c r="AO78" i="5"/>
  <c r="AP78" i="5" s="1"/>
  <c r="AR78" i="5"/>
  <c r="AS78" i="5" s="1"/>
  <c r="V79" i="5"/>
  <c r="X79" i="5"/>
  <c r="Y79" i="5" s="1"/>
  <c r="R80" i="5"/>
  <c r="S80" i="5" s="1"/>
  <c r="T80" i="5"/>
  <c r="U80" i="5" s="1"/>
  <c r="O79" i="5"/>
  <c r="P79" i="5" s="1"/>
  <c r="K80" i="5"/>
  <c r="L80" i="5" s="1"/>
  <c r="I79" i="5"/>
  <c r="J79" i="5" s="1"/>
  <c r="M79" i="5"/>
  <c r="AK79" i="5" l="1"/>
  <c r="AL79" i="5" s="1"/>
  <c r="N79" i="5"/>
  <c r="AX79" i="5"/>
  <c r="AY79" i="5" s="1"/>
  <c r="W79" i="5"/>
  <c r="AR79" i="5"/>
  <c r="AS79" i="5" s="1"/>
  <c r="AU79" i="5"/>
  <c r="AV79" i="5" s="1"/>
  <c r="AO79" i="5"/>
  <c r="AP79" i="5" s="1"/>
  <c r="AB79" i="5"/>
  <c r="AC79" i="5" s="1"/>
  <c r="AE79" i="5"/>
  <c r="AF79" i="5" s="1"/>
  <c r="AH79" i="5"/>
  <c r="AI79" i="5" s="1"/>
  <c r="T81" i="5"/>
  <c r="U81" i="5" s="1"/>
  <c r="X80" i="5"/>
  <c r="Y80" i="5" s="1"/>
  <c r="R81" i="5"/>
  <c r="S81" i="5" s="1"/>
  <c r="V80" i="5"/>
  <c r="M80" i="5"/>
  <c r="I80" i="5"/>
  <c r="J80" i="5" s="1"/>
  <c r="K81" i="5"/>
  <c r="L81" i="5" s="1"/>
  <c r="O80" i="5"/>
  <c r="P80" i="5" s="1"/>
  <c r="AK80" i="5" l="1"/>
  <c r="N80" i="5"/>
  <c r="AL80" i="5"/>
  <c r="AX80" i="5"/>
  <c r="AY80" i="5" s="1"/>
  <c r="W80" i="5"/>
  <c r="AP80" i="5"/>
  <c r="AB80" i="5"/>
  <c r="AC80" i="5" s="1"/>
  <c r="AH80" i="5"/>
  <c r="AI80" i="5" s="1"/>
  <c r="AE80" i="5"/>
  <c r="AF80" i="5" s="1"/>
  <c r="AR80" i="5"/>
  <c r="AO80" i="5"/>
  <c r="AU80" i="5"/>
  <c r="AV80" i="5" s="1"/>
  <c r="R82" i="5"/>
  <c r="S82" i="5" s="1"/>
  <c r="V81" i="5"/>
  <c r="X81" i="5"/>
  <c r="Y81" i="5" s="1"/>
  <c r="T82" i="5"/>
  <c r="U82" i="5" s="1"/>
  <c r="O81" i="5"/>
  <c r="P81" i="5" s="1"/>
  <c r="K82" i="5"/>
  <c r="L82" i="5" s="1"/>
  <c r="I81" i="5"/>
  <c r="J81" i="5" s="1"/>
  <c r="M81" i="5"/>
  <c r="AR81" i="5" l="1"/>
  <c r="AX81" i="5"/>
  <c r="W81" i="5"/>
  <c r="AY81" i="5"/>
  <c r="AS81" i="5"/>
  <c r="AS80" i="5"/>
  <c r="AK81" i="5"/>
  <c r="AL81" i="5" s="1"/>
  <c r="N81" i="5"/>
  <c r="AU81" i="5"/>
  <c r="AV81" i="5" s="1"/>
  <c r="AO81" i="5"/>
  <c r="AP81" i="5" s="1"/>
  <c r="AE81" i="5"/>
  <c r="AF81" i="5" s="1"/>
  <c r="AB81" i="5"/>
  <c r="AC81" i="5" s="1"/>
  <c r="AH81" i="5"/>
  <c r="AI81" i="5" s="1"/>
  <c r="X82" i="5"/>
  <c r="Y82" i="5" s="1"/>
  <c r="V82" i="5"/>
  <c r="T83" i="5"/>
  <c r="U83" i="5" s="1"/>
  <c r="R83" i="5"/>
  <c r="S83" i="5" s="1"/>
  <c r="M82" i="5"/>
  <c r="K83" i="5"/>
  <c r="L83" i="5" s="1"/>
  <c r="I82" i="5"/>
  <c r="J82" i="5" s="1"/>
  <c r="O82" i="5"/>
  <c r="P82" i="5" s="1"/>
  <c r="AX82" i="5" l="1"/>
  <c r="W82" i="5"/>
  <c r="AY82" i="5"/>
  <c r="AO82" i="5"/>
  <c r="AP82" i="5" s="1"/>
  <c r="AK82" i="5"/>
  <c r="AL82" i="5" s="1"/>
  <c r="N82" i="5"/>
  <c r="AF82" i="5"/>
  <c r="AC82" i="5"/>
  <c r="AR82" i="5"/>
  <c r="AS82" i="5" s="1"/>
  <c r="AU82" i="5"/>
  <c r="AV82" i="5" s="1"/>
  <c r="AH82" i="5"/>
  <c r="AI82" i="5" s="1"/>
  <c r="AE82" i="5"/>
  <c r="AB82" i="5"/>
  <c r="R84" i="5"/>
  <c r="S84" i="5" s="1"/>
  <c r="T84" i="5"/>
  <c r="U84" i="5" s="1"/>
  <c r="V83" i="5"/>
  <c r="AU83" i="5" s="1"/>
  <c r="X83" i="5"/>
  <c r="Y83" i="5" s="1"/>
  <c r="O83" i="5"/>
  <c r="P83" i="5" s="1"/>
  <c r="I83" i="5"/>
  <c r="J83" i="5" s="1"/>
  <c r="K84" i="5"/>
  <c r="L84" i="5" s="1"/>
  <c r="M83" i="5"/>
  <c r="AX83" i="5" l="1"/>
  <c r="W83" i="5"/>
  <c r="AV83" i="5"/>
  <c r="AY83" i="5"/>
  <c r="AH83" i="5"/>
  <c r="AI83" i="5" s="1"/>
  <c r="N83" i="5"/>
  <c r="AK83" i="5"/>
  <c r="AL83" i="5" s="1"/>
  <c r="AE83" i="5"/>
  <c r="AF83" i="5" s="1"/>
  <c r="AO83" i="5"/>
  <c r="AP83" i="5" s="1"/>
  <c r="AB83" i="5"/>
  <c r="AC83" i="5" s="1"/>
  <c r="AR83" i="5"/>
  <c r="AS83" i="5" s="1"/>
  <c r="X84" i="5"/>
  <c r="Y84" i="5" s="1"/>
  <c r="V84" i="5"/>
  <c r="T85" i="5"/>
  <c r="U85" i="5" s="1"/>
  <c r="R85" i="5"/>
  <c r="S85" i="5" s="1"/>
  <c r="M84" i="5"/>
  <c r="K85" i="5"/>
  <c r="L85" i="5" s="1"/>
  <c r="I84" i="5"/>
  <c r="J84" i="5" s="1"/>
  <c r="O84" i="5"/>
  <c r="P84" i="5" s="1"/>
  <c r="AH84" i="5" l="1"/>
  <c r="N84" i="5"/>
  <c r="AI84" i="5"/>
  <c r="AX84" i="5"/>
  <c r="AY84" i="5" s="1"/>
  <c r="W84" i="5"/>
  <c r="AR84" i="5"/>
  <c r="AS84" i="5" s="1"/>
  <c r="AO84" i="5"/>
  <c r="AP84" i="5" s="1"/>
  <c r="AB84" i="5"/>
  <c r="AC84" i="5" s="1"/>
  <c r="AE84" i="5"/>
  <c r="AF84" i="5" s="1"/>
  <c r="AK84" i="5"/>
  <c r="AL84" i="5" s="1"/>
  <c r="AU84" i="5"/>
  <c r="AV84" i="5" s="1"/>
  <c r="R86" i="5"/>
  <c r="S86" i="5" s="1"/>
  <c r="T86" i="5"/>
  <c r="U86" i="5" s="1"/>
  <c r="V85" i="5"/>
  <c r="X85" i="5"/>
  <c r="Y85" i="5" s="1"/>
  <c r="O85" i="5"/>
  <c r="P85" i="5" s="1"/>
  <c r="I85" i="5"/>
  <c r="J85" i="5" s="1"/>
  <c r="K86" i="5"/>
  <c r="L86" i="5" s="1"/>
  <c r="M85" i="5"/>
  <c r="AB85" i="5" l="1"/>
  <c r="N85" i="5"/>
  <c r="AC85" i="5"/>
  <c r="AX85" i="5"/>
  <c r="AY85" i="5" s="1"/>
  <c r="W85" i="5"/>
  <c r="AP85" i="5"/>
  <c r="AH85" i="5"/>
  <c r="AH86" i="5" s="1"/>
  <c r="AU85" i="5"/>
  <c r="AV85" i="5" s="1"/>
  <c r="AK85" i="5"/>
  <c r="AL85" i="5" s="1"/>
  <c r="AE85" i="5"/>
  <c r="AF85" i="5" s="1"/>
  <c r="AO85" i="5"/>
  <c r="AR85" i="5"/>
  <c r="X86" i="5"/>
  <c r="Y86" i="5" s="1"/>
  <c r="V86" i="5"/>
  <c r="T87" i="5"/>
  <c r="U87" i="5" s="1"/>
  <c r="R87" i="5"/>
  <c r="S87" i="5" s="1"/>
  <c r="K87" i="5"/>
  <c r="L87" i="5" s="1"/>
  <c r="M86" i="5"/>
  <c r="I86" i="5"/>
  <c r="J86" i="5" s="1"/>
  <c r="O86" i="5"/>
  <c r="P86" i="5" s="1"/>
  <c r="AI85" i="5" l="1"/>
  <c r="AR86" i="5"/>
  <c r="AS85" i="5"/>
  <c r="AX86" i="5"/>
  <c r="W86" i="5"/>
  <c r="AY86" i="5"/>
  <c r="AS86" i="5"/>
  <c r="AB86" i="5"/>
  <c r="AC86" i="5" s="1"/>
  <c r="N86" i="5"/>
  <c r="AI86" i="5"/>
  <c r="AO86" i="5"/>
  <c r="AP86" i="5" s="1"/>
  <c r="AE86" i="5"/>
  <c r="AF86" i="5" s="1"/>
  <c r="AK86" i="5"/>
  <c r="AL86" i="5" s="1"/>
  <c r="AU86" i="5"/>
  <c r="AV86" i="5" s="1"/>
  <c r="R88" i="5"/>
  <c r="S88" i="5" s="1"/>
  <c r="V87" i="5"/>
  <c r="T88" i="5"/>
  <c r="U88" i="5" s="1"/>
  <c r="X87" i="5"/>
  <c r="Y87" i="5" s="1"/>
  <c r="O87" i="5"/>
  <c r="P87" i="5" s="1"/>
  <c r="I87" i="5"/>
  <c r="J87" i="5" s="1"/>
  <c r="M87" i="5"/>
  <c r="K88" i="5"/>
  <c r="L88" i="5" s="1"/>
  <c r="AX87" i="5" l="1"/>
  <c r="W87" i="5"/>
  <c r="AY87" i="5"/>
  <c r="AB87" i="5"/>
  <c r="AC87" i="5" s="1"/>
  <c r="N87" i="5"/>
  <c r="AK87" i="5"/>
  <c r="AL87" i="5" s="1"/>
  <c r="AE87" i="5"/>
  <c r="AF87" i="5" s="1"/>
  <c r="AU87" i="5"/>
  <c r="AV87" i="5" s="1"/>
  <c r="AR87" i="5"/>
  <c r="AS87" i="5" s="1"/>
  <c r="AO87" i="5"/>
  <c r="AP87" i="5" s="1"/>
  <c r="AH87" i="5"/>
  <c r="X88" i="5"/>
  <c r="Y88" i="5" s="1"/>
  <c r="T89" i="5"/>
  <c r="U89" i="5" s="1"/>
  <c r="V88" i="5"/>
  <c r="R89" i="5"/>
  <c r="S89" i="5" s="1"/>
  <c r="K89" i="5"/>
  <c r="L89" i="5" s="1"/>
  <c r="M88" i="5"/>
  <c r="I88" i="5"/>
  <c r="J88" i="5" s="1"/>
  <c r="O88" i="5"/>
  <c r="P88" i="5" s="1"/>
  <c r="AX88" i="5" l="1"/>
  <c r="W88" i="5"/>
  <c r="AY88" i="5"/>
  <c r="AH88" i="5"/>
  <c r="AI88" i="5" s="1"/>
  <c r="AI87" i="5"/>
  <c r="AO88" i="5"/>
  <c r="AP88" i="5" s="1"/>
  <c r="AK88" i="5"/>
  <c r="AL88" i="5" s="1"/>
  <c r="N88" i="5"/>
  <c r="AR88" i="5"/>
  <c r="AS88" i="5" s="1"/>
  <c r="AE88" i="5"/>
  <c r="AF88" i="5" s="1"/>
  <c r="AB88" i="5"/>
  <c r="AC88" i="5" s="1"/>
  <c r="AU88" i="5"/>
  <c r="AV88" i="5" s="1"/>
  <c r="R90" i="5"/>
  <c r="S90" i="5" s="1"/>
  <c r="V89" i="5"/>
  <c r="T90" i="5"/>
  <c r="U90" i="5" s="1"/>
  <c r="X89" i="5"/>
  <c r="Y89" i="5" s="1"/>
  <c r="O89" i="5"/>
  <c r="P89" i="5" s="1"/>
  <c r="I89" i="5"/>
  <c r="J89" i="5" s="1"/>
  <c r="M89" i="5"/>
  <c r="K90" i="5"/>
  <c r="L90" i="5" s="1"/>
  <c r="AR89" i="5" l="1"/>
  <c r="W89" i="5"/>
  <c r="AS89" i="5"/>
  <c r="AK89" i="5"/>
  <c r="AL89" i="5" s="1"/>
  <c r="N89" i="5"/>
  <c r="AE89" i="5"/>
  <c r="AF89" i="5" s="1"/>
  <c r="AB89" i="5"/>
  <c r="AC89" i="5" s="1"/>
  <c r="AU89" i="5"/>
  <c r="AV89" i="5" s="1"/>
  <c r="AO89" i="5"/>
  <c r="AP89" i="5" s="1"/>
  <c r="AH89" i="5"/>
  <c r="AX89" i="5"/>
  <c r="T91" i="5"/>
  <c r="U91" i="5" s="1"/>
  <c r="V90" i="5"/>
  <c r="X90" i="5"/>
  <c r="Y90" i="5" s="1"/>
  <c r="R91" i="5"/>
  <c r="S91" i="5" s="1"/>
  <c r="K91" i="5"/>
  <c r="L91" i="5" s="1"/>
  <c r="M90" i="5"/>
  <c r="I90" i="5"/>
  <c r="J90" i="5" s="1"/>
  <c r="O90" i="5"/>
  <c r="P90" i="5" s="1"/>
  <c r="AH90" i="5" l="1"/>
  <c r="AX90" i="5"/>
  <c r="AY90" i="5" s="1"/>
  <c r="AI89" i="5"/>
  <c r="AY89" i="5"/>
  <c r="AB90" i="5"/>
  <c r="N90" i="5"/>
  <c r="AI90" i="5"/>
  <c r="AC90" i="5"/>
  <c r="AR90" i="5"/>
  <c r="W90" i="5"/>
  <c r="AS90" i="5"/>
  <c r="AE90" i="5"/>
  <c r="AF90" i="5" s="1"/>
  <c r="AO90" i="5"/>
  <c r="AP90" i="5" s="1"/>
  <c r="AK90" i="5"/>
  <c r="AL90" i="5" s="1"/>
  <c r="AU90" i="5"/>
  <c r="AV90" i="5" s="1"/>
  <c r="X91" i="5"/>
  <c r="Y91" i="5" s="1"/>
  <c r="R92" i="5"/>
  <c r="S92" i="5" s="1"/>
  <c r="V91" i="5"/>
  <c r="T92" i="5"/>
  <c r="U92" i="5" s="1"/>
  <c r="I91" i="5"/>
  <c r="J91" i="5" s="1"/>
  <c r="O91" i="5"/>
  <c r="P91" i="5" s="1"/>
  <c r="M91" i="5"/>
  <c r="K92" i="5"/>
  <c r="L92" i="5" s="1"/>
  <c r="AR91" i="5" l="1"/>
  <c r="AS91" i="5" s="1"/>
  <c r="W91" i="5"/>
  <c r="AH91" i="5"/>
  <c r="AI91" i="5" s="1"/>
  <c r="N91" i="5"/>
  <c r="AO91" i="5"/>
  <c r="AP91" i="5" s="1"/>
  <c r="AU91" i="5"/>
  <c r="AV91" i="5" s="1"/>
  <c r="AK91" i="5"/>
  <c r="AL91" i="5" s="1"/>
  <c r="AB91" i="5"/>
  <c r="AC91" i="5" s="1"/>
  <c r="AX91" i="5"/>
  <c r="AY91" i="5" s="1"/>
  <c r="AE91" i="5"/>
  <c r="AF91" i="5" s="1"/>
  <c r="V92" i="5"/>
  <c r="T93" i="5"/>
  <c r="U93" i="5" s="1"/>
  <c r="R93" i="5"/>
  <c r="S93" i="5" s="1"/>
  <c r="X92" i="5"/>
  <c r="Y92" i="5" s="1"/>
  <c r="K93" i="5"/>
  <c r="L93" i="5" s="1"/>
  <c r="M92" i="5"/>
  <c r="O92" i="5"/>
  <c r="P92" i="5" s="1"/>
  <c r="I92" i="5"/>
  <c r="J92" i="5" s="1"/>
  <c r="AO92" i="5" l="1"/>
  <c r="AP92" i="5" s="1"/>
  <c r="W92" i="5"/>
  <c r="AX92" i="5"/>
  <c r="AY92" i="5" s="1"/>
  <c r="AH92" i="5"/>
  <c r="AI92" i="5" s="1"/>
  <c r="N92" i="5"/>
  <c r="AF92" i="5"/>
  <c r="AK92" i="5"/>
  <c r="AL92" i="5" s="1"/>
  <c r="AU92" i="5"/>
  <c r="AV92" i="5" s="1"/>
  <c r="AR92" i="5"/>
  <c r="AS92" i="5" s="1"/>
  <c r="AE92" i="5"/>
  <c r="AB92" i="5"/>
  <c r="AC92" i="5" s="1"/>
  <c r="X93" i="5"/>
  <c r="Y93" i="5" s="1"/>
  <c r="R94" i="5"/>
  <c r="S94" i="5" s="1"/>
  <c r="T94" i="5"/>
  <c r="U94" i="5" s="1"/>
  <c r="V93" i="5"/>
  <c r="O93" i="5"/>
  <c r="P93" i="5" s="1"/>
  <c r="I93" i="5"/>
  <c r="J93" i="5" s="1"/>
  <c r="M93" i="5"/>
  <c r="K94" i="5"/>
  <c r="L94" i="5" s="1"/>
  <c r="AU93" i="5" l="1"/>
  <c r="W93" i="5"/>
  <c r="AV93" i="5"/>
  <c r="AH93" i="5"/>
  <c r="AI93" i="5" s="1"/>
  <c r="N93" i="5"/>
  <c r="AF93" i="5"/>
  <c r="AR93" i="5"/>
  <c r="AS93" i="5" s="1"/>
  <c r="AO93" i="5"/>
  <c r="AP93" i="5" s="1"/>
  <c r="AK93" i="5"/>
  <c r="AX93" i="5"/>
  <c r="AY93" i="5" s="1"/>
  <c r="AE93" i="5"/>
  <c r="AB93" i="5"/>
  <c r="AC93" i="5" s="1"/>
  <c r="V94" i="5"/>
  <c r="T95" i="5"/>
  <c r="U95" i="5" s="1"/>
  <c r="R95" i="5"/>
  <c r="S95" i="5" s="1"/>
  <c r="X94" i="5"/>
  <c r="Y94" i="5" s="1"/>
  <c r="K95" i="5"/>
  <c r="L95" i="5" s="1"/>
  <c r="M94" i="5"/>
  <c r="I94" i="5"/>
  <c r="J94" i="5" s="1"/>
  <c r="O94" i="5"/>
  <c r="P94" i="5" s="1"/>
  <c r="AK94" i="5" l="1"/>
  <c r="AU94" i="5"/>
  <c r="W94" i="5"/>
  <c r="AV94" i="5"/>
  <c r="AH94" i="5"/>
  <c r="AI94" i="5" s="1"/>
  <c r="N94" i="5"/>
  <c r="AL94" i="5"/>
  <c r="AB94" i="5"/>
  <c r="AC94" i="5" s="1"/>
  <c r="AE94" i="5"/>
  <c r="AF94" i="5" s="1"/>
  <c r="AL93" i="5"/>
  <c r="AO94" i="5"/>
  <c r="AP94" i="5" s="1"/>
  <c r="AX94" i="5"/>
  <c r="AY94" i="5" s="1"/>
  <c r="AR94" i="5"/>
  <c r="AS94" i="5" s="1"/>
  <c r="R96" i="5"/>
  <c r="S96" i="5" s="1"/>
  <c r="X95" i="5"/>
  <c r="Y95" i="5" s="1"/>
  <c r="T96" i="5"/>
  <c r="U96" i="5" s="1"/>
  <c r="V95" i="5"/>
  <c r="O95" i="5"/>
  <c r="P95" i="5" s="1"/>
  <c r="I95" i="5"/>
  <c r="J95" i="5" s="1"/>
  <c r="M95" i="5"/>
  <c r="K96" i="5"/>
  <c r="L96" i="5" s="1"/>
  <c r="AU95" i="5" l="1"/>
  <c r="W95" i="5"/>
  <c r="AV95" i="5"/>
  <c r="AE95" i="5"/>
  <c r="AF95" i="5" s="1"/>
  <c r="N95" i="5"/>
  <c r="AI95" i="5"/>
  <c r="AK95" i="5"/>
  <c r="AL95" i="5" s="1"/>
  <c r="AR95" i="5"/>
  <c r="AS95" i="5" s="1"/>
  <c r="AB95" i="5"/>
  <c r="AC95" i="5" s="1"/>
  <c r="AO95" i="5"/>
  <c r="AP95" i="5" s="1"/>
  <c r="AH95" i="5"/>
  <c r="AX95" i="5"/>
  <c r="AY95" i="5" s="1"/>
  <c r="T97" i="5"/>
  <c r="U97" i="5" s="1"/>
  <c r="V96" i="5"/>
  <c r="X96" i="5"/>
  <c r="Y96" i="5" s="1"/>
  <c r="R97" i="5"/>
  <c r="S97" i="5" s="1"/>
  <c r="K97" i="5"/>
  <c r="L97" i="5" s="1"/>
  <c r="M96" i="5"/>
  <c r="I96" i="5"/>
  <c r="J96" i="5" s="1"/>
  <c r="O96" i="5"/>
  <c r="P96" i="5" s="1"/>
  <c r="AR96" i="5" l="1"/>
  <c r="W96" i="5"/>
  <c r="AS96" i="5"/>
  <c r="AX96" i="5"/>
  <c r="AY96" i="5" s="1"/>
  <c r="AK96" i="5"/>
  <c r="AL96" i="5" s="1"/>
  <c r="AE96" i="5"/>
  <c r="AF96" i="5" s="1"/>
  <c r="N96" i="5"/>
  <c r="AC96" i="5"/>
  <c r="AH96" i="5"/>
  <c r="AI96" i="5" s="1"/>
  <c r="AO96" i="5"/>
  <c r="AP96" i="5" s="1"/>
  <c r="AB96" i="5"/>
  <c r="AU96" i="5"/>
  <c r="AV96" i="5" s="1"/>
  <c r="X97" i="5"/>
  <c r="Y97" i="5" s="1"/>
  <c r="R98" i="5"/>
  <c r="S98" i="5" s="1"/>
  <c r="V97" i="5"/>
  <c r="T98" i="5"/>
  <c r="U98" i="5" s="1"/>
  <c r="O97" i="5"/>
  <c r="P97" i="5" s="1"/>
  <c r="I97" i="5"/>
  <c r="J97" i="5" s="1"/>
  <c r="M97" i="5"/>
  <c r="K98" i="5"/>
  <c r="L98" i="5" s="1"/>
  <c r="AX97" i="5" l="1"/>
  <c r="W97" i="5"/>
  <c r="AY97" i="5"/>
  <c r="AE97" i="5"/>
  <c r="AF97" i="5" s="1"/>
  <c r="N97" i="5"/>
  <c r="AU97" i="5"/>
  <c r="AV97" i="5" s="1"/>
  <c r="AO97" i="5"/>
  <c r="AP97" i="5" s="1"/>
  <c r="AK97" i="5"/>
  <c r="AL97" i="5" s="1"/>
  <c r="AH97" i="5"/>
  <c r="AR97" i="5"/>
  <c r="AS97" i="5" s="1"/>
  <c r="AB97" i="5"/>
  <c r="AC97" i="5" s="1"/>
  <c r="T99" i="5"/>
  <c r="U99" i="5" s="1"/>
  <c r="V98" i="5"/>
  <c r="R99" i="5"/>
  <c r="S99" i="5" s="1"/>
  <c r="X98" i="5"/>
  <c r="Y98" i="5" s="1"/>
  <c r="K99" i="5"/>
  <c r="L99" i="5" s="1"/>
  <c r="M98" i="5"/>
  <c r="I98" i="5"/>
  <c r="J98" i="5" s="1"/>
  <c r="O98" i="5"/>
  <c r="P98" i="5" s="1"/>
  <c r="AX98" i="5" l="1"/>
  <c r="W98" i="5"/>
  <c r="AY98" i="5"/>
  <c r="AE98" i="5"/>
  <c r="AF98" i="5" s="1"/>
  <c r="N98" i="5"/>
  <c r="AL98" i="5"/>
  <c r="AH98" i="5"/>
  <c r="AI98" i="5" s="1"/>
  <c r="AI97" i="5"/>
  <c r="AB98" i="5"/>
  <c r="AC98" i="5" s="1"/>
  <c r="AR98" i="5"/>
  <c r="AS98" i="5" s="1"/>
  <c r="AK98" i="5"/>
  <c r="AO98" i="5"/>
  <c r="AP98" i="5" s="1"/>
  <c r="AU98" i="5"/>
  <c r="X99" i="5"/>
  <c r="Y99" i="5" s="1"/>
  <c r="R100" i="5"/>
  <c r="S100" i="5" s="1"/>
  <c r="V99" i="5"/>
  <c r="T100" i="5"/>
  <c r="U100" i="5" s="1"/>
  <c r="O99" i="5"/>
  <c r="P99" i="5" s="1"/>
  <c r="I99" i="5"/>
  <c r="J99" i="5" s="1"/>
  <c r="M99" i="5"/>
  <c r="K100" i="5"/>
  <c r="L100" i="5" s="1"/>
  <c r="AU99" i="5" l="1"/>
  <c r="AV98" i="5"/>
  <c r="AH99" i="5"/>
  <c r="AI99" i="5" s="1"/>
  <c r="N99" i="5"/>
  <c r="AX99" i="5"/>
  <c r="AY99" i="5" s="1"/>
  <c r="W99" i="5"/>
  <c r="AV99" i="5"/>
  <c r="AK99" i="5"/>
  <c r="AL99" i="5" s="1"/>
  <c r="AB99" i="5"/>
  <c r="AC99" i="5" s="1"/>
  <c r="AO99" i="5"/>
  <c r="AP99" i="5" s="1"/>
  <c r="AE99" i="5"/>
  <c r="AF99" i="5" s="1"/>
  <c r="AR99" i="5"/>
  <c r="AS99" i="5" s="1"/>
  <c r="R101" i="5"/>
  <c r="S101" i="5" s="1"/>
  <c r="T101" i="5"/>
  <c r="U101" i="5" s="1"/>
  <c r="V100" i="5"/>
  <c r="X100" i="5"/>
  <c r="Y100" i="5" s="1"/>
  <c r="M100" i="5"/>
  <c r="K101" i="5"/>
  <c r="L101" i="5" s="1"/>
  <c r="I100" i="5"/>
  <c r="J100" i="5" s="1"/>
  <c r="O100" i="5"/>
  <c r="P100" i="5" s="1"/>
  <c r="AH100" i="5" l="1"/>
  <c r="AI100" i="5"/>
  <c r="N100" i="5"/>
  <c r="AX100" i="5"/>
  <c r="AY100" i="5" s="1"/>
  <c r="W100" i="5"/>
  <c r="AR100" i="5"/>
  <c r="AS100" i="5" s="1"/>
  <c r="AB100" i="5"/>
  <c r="AC100" i="5" s="1"/>
  <c r="AE100" i="5"/>
  <c r="AF100" i="5" s="1"/>
  <c r="AK100" i="5"/>
  <c r="AL100" i="5" s="1"/>
  <c r="AO100" i="5"/>
  <c r="AP100" i="5" s="1"/>
  <c r="AU100" i="5"/>
  <c r="T102" i="5"/>
  <c r="U102" i="5" s="1"/>
  <c r="X101" i="5"/>
  <c r="Y101" i="5" s="1"/>
  <c r="V101" i="5"/>
  <c r="R102" i="5"/>
  <c r="S102" i="5" s="1"/>
  <c r="I101" i="5"/>
  <c r="J101" i="5" s="1"/>
  <c r="O101" i="5"/>
  <c r="P101" i="5" s="1"/>
  <c r="K102" i="5"/>
  <c r="L102" i="5" s="1"/>
  <c r="M101" i="5"/>
  <c r="AX101" i="5" l="1"/>
  <c r="W101" i="5"/>
  <c r="AY101" i="5"/>
  <c r="AU101" i="5"/>
  <c r="AV101" i="5" s="1"/>
  <c r="AV100" i="5"/>
  <c r="AH101" i="5"/>
  <c r="AC101" i="5"/>
  <c r="AI101" i="5"/>
  <c r="N101" i="5"/>
  <c r="AO101" i="5"/>
  <c r="AP101" i="5" s="1"/>
  <c r="AR101" i="5"/>
  <c r="AS101" i="5" s="1"/>
  <c r="AB101" i="5"/>
  <c r="AK101" i="5"/>
  <c r="AL101" i="5" s="1"/>
  <c r="AE101" i="5"/>
  <c r="AF101" i="5" s="1"/>
  <c r="V102" i="5"/>
  <c r="R103" i="5"/>
  <c r="S103" i="5" s="1"/>
  <c r="X102" i="5"/>
  <c r="Y102" i="5" s="1"/>
  <c r="T103" i="5"/>
  <c r="U103" i="5" s="1"/>
  <c r="M102" i="5"/>
  <c r="K103" i="5"/>
  <c r="L103" i="5" s="1"/>
  <c r="O102" i="5"/>
  <c r="P102" i="5" s="1"/>
  <c r="I102" i="5"/>
  <c r="J102" i="5" s="1"/>
  <c r="AX102" i="5" l="1"/>
  <c r="AY102" i="5" s="1"/>
  <c r="W102" i="5"/>
  <c r="AH102" i="5"/>
  <c r="AI102" i="5" s="1"/>
  <c r="N102" i="5"/>
  <c r="AK102" i="5"/>
  <c r="AL102" i="5" s="1"/>
  <c r="AE102" i="5"/>
  <c r="AF102" i="5" s="1"/>
  <c r="AB102" i="5"/>
  <c r="AC102" i="5" s="1"/>
  <c r="AU102" i="5"/>
  <c r="AV102" i="5" s="1"/>
  <c r="AR102" i="5"/>
  <c r="AS102" i="5" s="1"/>
  <c r="AO102" i="5"/>
  <c r="AP102" i="5" s="1"/>
  <c r="T104" i="5"/>
  <c r="U104" i="5" s="1"/>
  <c r="X103" i="5"/>
  <c r="Y103" i="5" s="1"/>
  <c r="R104" i="5"/>
  <c r="S104" i="5" s="1"/>
  <c r="V103" i="5"/>
  <c r="I103" i="5"/>
  <c r="J103" i="5" s="1"/>
  <c r="O103" i="5"/>
  <c r="P103" i="5" s="1"/>
  <c r="K104" i="5"/>
  <c r="L104" i="5" s="1"/>
  <c r="M103" i="5"/>
  <c r="AU103" i="5" l="1"/>
  <c r="W103" i="5"/>
  <c r="AV103" i="5"/>
  <c r="AH103" i="5"/>
  <c r="AI103" i="5" s="1"/>
  <c r="N103" i="5"/>
  <c r="AR103" i="5"/>
  <c r="AS103" i="5" s="1"/>
  <c r="AO103" i="5"/>
  <c r="AP103" i="5" s="1"/>
  <c r="AK103" i="5"/>
  <c r="AL103" i="5" s="1"/>
  <c r="AX103" i="5"/>
  <c r="AY103" i="5" s="1"/>
  <c r="AB103" i="5"/>
  <c r="AC103" i="5" s="1"/>
  <c r="AE103" i="5"/>
  <c r="AF103" i="5" s="1"/>
  <c r="X104" i="5"/>
  <c r="Y104" i="5" s="1"/>
  <c r="R105" i="5"/>
  <c r="S105" i="5" s="1"/>
  <c r="V104" i="5"/>
  <c r="T105" i="5"/>
  <c r="U105" i="5" s="1"/>
  <c r="M104" i="5"/>
  <c r="K105" i="5"/>
  <c r="L105" i="5" s="1"/>
  <c r="O104" i="5"/>
  <c r="P104" i="5" s="1"/>
  <c r="I104" i="5"/>
  <c r="J104" i="5" s="1"/>
  <c r="AH104" i="5" l="1"/>
  <c r="N104" i="5"/>
  <c r="AI104" i="5"/>
  <c r="AU104" i="5"/>
  <c r="AV104" i="5" s="1"/>
  <c r="W104" i="5"/>
  <c r="AE104" i="5"/>
  <c r="AF104" i="5" s="1"/>
  <c r="AB104" i="5"/>
  <c r="AC104" i="5" s="1"/>
  <c r="AK104" i="5"/>
  <c r="AL104" i="5" s="1"/>
  <c r="AR104" i="5"/>
  <c r="AX104" i="5"/>
  <c r="AO104" i="5"/>
  <c r="AP104" i="5" s="1"/>
  <c r="T106" i="5"/>
  <c r="U106" i="5" s="1"/>
  <c r="V105" i="5"/>
  <c r="R106" i="5"/>
  <c r="S106" i="5" s="1"/>
  <c r="X105" i="5"/>
  <c r="Y105" i="5" s="1"/>
  <c r="I105" i="5"/>
  <c r="J105" i="5" s="1"/>
  <c r="O105" i="5"/>
  <c r="P105" i="5" s="1"/>
  <c r="K106" i="5"/>
  <c r="L106" i="5" s="1"/>
  <c r="M105" i="5"/>
  <c r="AR105" i="5" l="1"/>
  <c r="AS105" i="5" s="1"/>
  <c r="AU105" i="5"/>
  <c r="AV105" i="5" s="1"/>
  <c r="W105" i="5"/>
  <c r="AS104" i="5"/>
  <c r="AH105" i="5"/>
  <c r="AI105" i="5" s="1"/>
  <c r="N105" i="5"/>
  <c r="AO105" i="5"/>
  <c r="AP105" i="5" s="1"/>
  <c r="AX105" i="5"/>
  <c r="AY105" i="5" s="1"/>
  <c r="AY104" i="5"/>
  <c r="AB105" i="5"/>
  <c r="AC105" i="5" s="1"/>
  <c r="AE105" i="5"/>
  <c r="AF105" i="5" s="1"/>
  <c r="AK105" i="5"/>
  <c r="AL105" i="5" s="1"/>
  <c r="R107" i="5"/>
  <c r="S107" i="5" s="1"/>
  <c r="X106" i="5"/>
  <c r="Y106" i="5" s="1"/>
  <c r="V106" i="5"/>
  <c r="AO106" i="5" s="1"/>
  <c r="T107" i="5"/>
  <c r="U107" i="5" s="1"/>
  <c r="K107" i="5"/>
  <c r="L107" i="5" s="1"/>
  <c r="M106" i="5"/>
  <c r="O106" i="5"/>
  <c r="P106" i="5" s="1"/>
  <c r="I106" i="5"/>
  <c r="J106" i="5" s="1"/>
  <c r="AR106" i="5" l="1"/>
  <c r="AS106" i="5" s="1"/>
  <c r="AH106" i="5"/>
  <c r="N106" i="5"/>
  <c r="AI106" i="5"/>
  <c r="AU106" i="5"/>
  <c r="AV106" i="5" s="1"/>
  <c r="W106" i="5"/>
  <c r="AP106" i="5"/>
  <c r="AK106" i="5"/>
  <c r="AL106" i="5" s="1"/>
  <c r="AE106" i="5"/>
  <c r="AF106" i="5" s="1"/>
  <c r="AX106" i="5"/>
  <c r="AY106" i="5" s="1"/>
  <c r="AB106" i="5"/>
  <c r="AC106" i="5" s="1"/>
  <c r="T108" i="5"/>
  <c r="U108" i="5" s="1"/>
  <c r="V107" i="5"/>
  <c r="X107" i="5"/>
  <c r="Y107" i="5" s="1"/>
  <c r="R108" i="5"/>
  <c r="S108" i="5" s="1"/>
  <c r="I107" i="5"/>
  <c r="J107" i="5" s="1"/>
  <c r="O107" i="5"/>
  <c r="P107" i="5" s="1"/>
  <c r="M107" i="5"/>
  <c r="K108" i="5"/>
  <c r="L108" i="5" s="1"/>
  <c r="AH107" i="5" l="1"/>
  <c r="N107" i="5"/>
  <c r="AI107" i="5"/>
  <c r="AO107" i="5"/>
  <c r="AP107" i="5" s="1"/>
  <c r="W107" i="5"/>
  <c r="AB107" i="5"/>
  <c r="AC107" i="5" s="1"/>
  <c r="AR107" i="5"/>
  <c r="AS107" i="5" s="1"/>
  <c r="AX107" i="5"/>
  <c r="AY107" i="5" s="1"/>
  <c r="AE107" i="5"/>
  <c r="AF107" i="5" s="1"/>
  <c r="AK107" i="5"/>
  <c r="AL107" i="5" s="1"/>
  <c r="AU107" i="5"/>
  <c r="R109" i="5"/>
  <c r="S109" i="5" s="1"/>
  <c r="X108" i="5"/>
  <c r="Y108" i="5" s="1"/>
  <c r="V108" i="5"/>
  <c r="T109" i="5"/>
  <c r="U109" i="5" s="1"/>
  <c r="K109" i="5"/>
  <c r="L109" i="5" s="1"/>
  <c r="M108" i="5"/>
  <c r="O108" i="5"/>
  <c r="P108" i="5" s="1"/>
  <c r="I108" i="5"/>
  <c r="J108" i="5" s="1"/>
  <c r="AX108" i="5" l="1"/>
  <c r="AU108" i="5"/>
  <c r="AV108" i="5" s="1"/>
  <c r="AO108" i="5"/>
  <c r="W108" i="5"/>
  <c r="AY108" i="5"/>
  <c r="AP108" i="5"/>
  <c r="AB108" i="5"/>
  <c r="AC108" i="5" s="1"/>
  <c r="N108" i="5"/>
  <c r="AV107" i="5"/>
  <c r="AK108" i="5"/>
  <c r="AL108" i="5" s="1"/>
  <c r="AE108" i="5"/>
  <c r="AF108" i="5" s="1"/>
  <c r="AH108" i="5"/>
  <c r="AI108" i="5" s="1"/>
  <c r="AR108" i="5"/>
  <c r="AS108" i="5" s="1"/>
  <c r="T110" i="5"/>
  <c r="U110" i="5" s="1"/>
  <c r="V109" i="5"/>
  <c r="X109" i="5"/>
  <c r="Y109" i="5" s="1"/>
  <c r="R110" i="5"/>
  <c r="S110" i="5" s="1"/>
  <c r="I109" i="5"/>
  <c r="J109" i="5" s="1"/>
  <c r="O109" i="5"/>
  <c r="P109" i="5" s="1"/>
  <c r="M109" i="5"/>
  <c r="K110" i="5"/>
  <c r="L110" i="5" s="1"/>
  <c r="AX109" i="5" l="1"/>
  <c r="AY109" i="5" s="1"/>
  <c r="W109" i="5"/>
  <c r="AB109" i="5"/>
  <c r="AC109" i="5" s="1"/>
  <c r="N109" i="5"/>
  <c r="AU109" i="5"/>
  <c r="AV109" i="5" s="1"/>
  <c r="AR109" i="5"/>
  <c r="AS109" i="5" s="1"/>
  <c r="AE109" i="5"/>
  <c r="AF109" i="5" s="1"/>
  <c r="AH109" i="5"/>
  <c r="AI109" i="5" s="1"/>
  <c r="AK109" i="5"/>
  <c r="AL109" i="5" s="1"/>
  <c r="AO109" i="5"/>
  <c r="AP109" i="5" s="1"/>
  <c r="R111" i="5"/>
  <c r="S111" i="5" s="1"/>
  <c r="X110" i="5"/>
  <c r="Y110" i="5" s="1"/>
  <c r="V110" i="5"/>
  <c r="T111" i="5"/>
  <c r="U111" i="5" s="1"/>
  <c r="K111" i="5"/>
  <c r="L111" i="5" s="1"/>
  <c r="M110" i="5"/>
  <c r="O110" i="5"/>
  <c r="P110" i="5" s="1"/>
  <c r="I110" i="5"/>
  <c r="J110" i="5" s="1"/>
  <c r="AX110" i="5" l="1"/>
  <c r="AY110" i="5" s="1"/>
  <c r="W110" i="5"/>
  <c r="AU110" i="5"/>
  <c r="AV110" i="5" s="1"/>
  <c r="AO110" i="5"/>
  <c r="AP110" i="5" s="1"/>
  <c r="N110" i="5"/>
  <c r="AE110" i="5"/>
  <c r="AF110" i="5" s="1"/>
  <c r="AK110" i="5"/>
  <c r="AL110" i="5" s="1"/>
  <c r="AH110" i="5"/>
  <c r="AI110" i="5" s="1"/>
  <c r="AR110" i="5"/>
  <c r="AS110" i="5" s="1"/>
  <c r="AB110" i="5"/>
  <c r="AC110" i="5" s="1"/>
  <c r="V111" i="5"/>
  <c r="T112" i="5"/>
  <c r="U112" i="5" s="1"/>
  <c r="X111" i="5"/>
  <c r="Y111" i="5" s="1"/>
  <c r="R112" i="5"/>
  <c r="S112" i="5" s="1"/>
  <c r="I111" i="5"/>
  <c r="J111" i="5" s="1"/>
  <c r="O111" i="5"/>
  <c r="P111" i="5" s="1"/>
  <c r="M111" i="5"/>
  <c r="K112" i="5"/>
  <c r="L112" i="5" s="1"/>
  <c r="AX111" i="5" l="1"/>
  <c r="AY111" i="5" s="1"/>
  <c r="W111" i="5"/>
  <c r="AE111" i="5"/>
  <c r="AF111" i="5" s="1"/>
  <c r="N111" i="5"/>
  <c r="AB111" i="5"/>
  <c r="AC111" i="5" s="1"/>
  <c r="AO111" i="5"/>
  <c r="AP111" i="5" s="1"/>
  <c r="AR111" i="5"/>
  <c r="AS111" i="5" s="1"/>
  <c r="AU111" i="5"/>
  <c r="AV111" i="5" s="1"/>
  <c r="AH111" i="5"/>
  <c r="AI111" i="5" s="1"/>
  <c r="AK111" i="5"/>
  <c r="AL111" i="5" s="1"/>
  <c r="R113" i="5"/>
  <c r="S113" i="5" s="1"/>
  <c r="X112" i="5"/>
  <c r="Y112" i="5" s="1"/>
  <c r="T113" i="5"/>
  <c r="U113" i="5" s="1"/>
  <c r="V112" i="5"/>
  <c r="M112" i="5"/>
  <c r="K113" i="5"/>
  <c r="L113" i="5" s="1"/>
  <c r="O112" i="5"/>
  <c r="P112" i="5" s="1"/>
  <c r="I112" i="5"/>
  <c r="J112" i="5" s="1"/>
  <c r="AE112" i="5" l="1"/>
  <c r="AF112" i="5" s="1"/>
  <c r="N112" i="5"/>
  <c r="AR112" i="5"/>
  <c r="AS112" i="5" s="1"/>
  <c r="W112" i="5"/>
  <c r="AV112" i="5"/>
  <c r="AH112" i="5"/>
  <c r="AI112" i="5" s="1"/>
  <c r="AK112" i="5"/>
  <c r="AL112" i="5" s="1"/>
  <c r="AB112" i="5"/>
  <c r="AC112" i="5" s="1"/>
  <c r="AO112" i="5"/>
  <c r="AU112" i="5"/>
  <c r="AX112" i="5"/>
  <c r="T114" i="5"/>
  <c r="U114" i="5" s="1"/>
  <c r="V113" i="5"/>
  <c r="X113" i="5"/>
  <c r="Y113" i="5" s="1"/>
  <c r="R114" i="5"/>
  <c r="S114" i="5" s="1"/>
  <c r="I113" i="5"/>
  <c r="J113" i="5" s="1"/>
  <c r="O113" i="5"/>
  <c r="P113" i="5" s="1"/>
  <c r="K114" i="5"/>
  <c r="L114" i="5" s="1"/>
  <c r="M113" i="5"/>
  <c r="AX113" i="5" l="1"/>
  <c r="AO113" i="5"/>
  <c r="AR113" i="5"/>
  <c r="W113" i="5"/>
  <c r="AY113" i="5"/>
  <c r="AP113" i="5"/>
  <c r="AS113" i="5"/>
  <c r="AP112" i="5"/>
  <c r="AE113" i="5"/>
  <c r="AF113" i="5" s="1"/>
  <c r="N113" i="5"/>
  <c r="AU113" i="5"/>
  <c r="AV113" i="5" s="1"/>
  <c r="AY112" i="5"/>
  <c r="AK113" i="5"/>
  <c r="AL113" i="5" s="1"/>
  <c r="AB113" i="5"/>
  <c r="AC113" i="5" s="1"/>
  <c r="AH113" i="5"/>
  <c r="AI113" i="5" s="1"/>
  <c r="R115" i="5"/>
  <c r="S115" i="5" s="1"/>
  <c r="X114" i="5"/>
  <c r="Y114" i="5" s="1"/>
  <c r="V114" i="5"/>
  <c r="T115" i="5"/>
  <c r="U115" i="5" s="1"/>
  <c r="M114" i="5"/>
  <c r="K115" i="5"/>
  <c r="L115" i="5" s="1"/>
  <c r="O114" i="5"/>
  <c r="P114" i="5" s="1"/>
  <c r="I114" i="5"/>
  <c r="J114" i="5" s="1"/>
  <c r="AE114" i="5" l="1"/>
  <c r="AF114" i="5" s="1"/>
  <c r="N114" i="5"/>
  <c r="AR114" i="5"/>
  <c r="AS114" i="5" s="1"/>
  <c r="W114" i="5"/>
  <c r="AP114" i="5"/>
  <c r="AX114" i="5"/>
  <c r="AY114" i="5" s="1"/>
  <c r="AH114" i="5"/>
  <c r="AI114" i="5" s="1"/>
  <c r="AB114" i="5"/>
  <c r="AC114" i="5" s="1"/>
  <c r="AK114" i="5"/>
  <c r="AL114" i="5" s="1"/>
  <c r="AO114" i="5"/>
  <c r="AU114" i="5"/>
  <c r="T116" i="5"/>
  <c r="U116" i="5" s="1"/>
  <c r="V115" i="5"/>
  <c r="X115" i="5"/>
  <c r="Y115" i="5" s="1"/>
  <c r="R116" i="5"/>
  <c r="S116" i="5" s="1"/>
  <c r="I115" i="5"/>
  <c r="J115" i="5" s="1"/>
  <c r="O115" i="5"/>
  <c r="P115" i="5" s="1"/>
  <c r="K116" i="5"/>
  <c r="L116" i="5" s="1"/>
  <c r="M115" i="5"/>
  <c r="AR115" i="5" l="1"/>
  <c r="AS115" i="5" s="1"/>
  <c r="W115" i="5"/>
  <c r="AE115" i="5"/>
  <c r="AF115" i="5" s="1"/>
  <c r="N115" i="5"/>
  <c r="AL115" i="5"/>
  <c r="AX115" i="5"/>
  <c r="AY115" i="5" s="1"/>
  <c r="AU115" i="5"/>
  <c r="AV115" i="5" s="1"/>
  <c r="AO115" i="5"/>
  <c r="AP115" i="5" s="1"/>
  <c r="AV114" i="5"/>
  <c r="AK115" i="5"/>
  <c r="AB115" i="5"/>
  <c r="AC115" i="5" s="1"/>
  <c r="AH115" i="5"/>
  <c r="AI115" i="5" s="1"/>
  <c r="R117" i="5"/>
  <c r="S117" i="5" s="1"/>
  <c r="X116" i="5"/>
  <c r="Y116" i="5" s="1"/>
  <c r="V116" i="5"/>
  <c r="T117" i="5"/>
  <c r="U117" i="5" s="1"/>
  <c r="M116" i="5"/>
  <c r="K117" i="5"/>
  <c r="L117" i="5" s="1"/>
  <c r="O116" i="5"/>
  <c r="P116" i="5" s="1"/>
  <c r="I116" i="5"/>
  <c r="J116" i="5" s="1"/>
  <c r="AR116" i="5" l="1"/>
  <c r="AS116" i="5" s="1"/>
  <c r="W116" i="5"/>
  <c r="AO116" i="5"/>
  <c r="AP116" i="5" s="1"/>
  <c r="AU116" i="5"/>
  <c r="AV116" i="5" s="1"/>
  <c r="AE116" i="5"/>
  <c r="AF116" i="5" s="1"/>
  <c r="N116" i="5"/>
  <c r="AL116" i="5"/>
  <c r="AH116" i="5"/>
  <c r="AI116" i="5" s="1"/>
  <c r="AB116" i="5"/>
  <c r="AC116" i="5" s="1"/>
  <c r="AK116" i="5"/>
  <c r="AX116" i="5"/>
  <c r="AY116" i="5" s="1"/>
  <c r="T118" i="5"/>
  <c r="U118" i="5" s="1"/>
  <c r="V117" i="5"/>
  <c r="X117" i="5"/>
  <c r="Y117" i="5" s="1"/>
  <c r="R118" i="5"/>
  <c r="S118" i="5" s="1"/>
  <c r="I117" i="5"/>
  <c r="J117" i="5" s="1"/>
  <c r="O117" i="5"/>
  <c r="P117" i="5" s="1"/>
  <c r="K118" i="5"/>
  <c r="L118" i="5" s="1"/>
  <c r="M117" i="5"/>
  <c r="AR117" i="5" l="1"/>
  <c r="AS117" i="5" s="1"/>
  <c r="W117" i="5"/>
  <c r="AH117" i="5"/>
  <c r="AI117" i="5" s="1"/>
  <c r="N117" i="5"/>
  <c r="AX117" i="5"/>
  <c r="AY117" i="5" s="1"/>
  <c r="AO117" i="5"/>
  <c r="AP117" i="5" s="1"/>
  <c r="AE117" i="5"/>
  <c r="AF117" i="5" s="1"/>
  <c r="AB117" i="5"/>
  <c r="AC117" i="5" s="1"/>
  <c r="AK117" i="5"/>
  <c r="AL117" i="5" s="1"/>
  <c r="AU117" i="5"/>
  <c r="AV117" i="5" s="1"/>
  <c r="R119" i="5"/>
  <c r="S119" i="5" s="1"/>
  <c r="X118" i="5"/>
  <c r="Y118" i="5" s="1"/>
  <c r="V118" i="5"/>
  <c r="T119" i="5"/>
  <c r="U119" i="5" s="1"/>
  <c r="M118" i="5"/>
  <c r="K119" i="5"/>
  <c r="L119" i="5" s="1"/>
  <c r="O118" i="5"/>
  <c r="P118" i="5" s="1"/>
  <c r="I118" i="5"/>
  <c r="J118" i="5" s="1"/>
  <c r="AH118" i="5" l="1"/>
  <c r="N118" i="5"/>
  <c r="AI118" i="5"/>
  <c r="AR118" i="5"/>
  <c r="AS118" i="5" s="1"/>
  <c r="W118" i="5"/>
  <c r="AP118" i="5"/>
  <c r="AU118" i="5"/>
  <c r="AV118" i="5" s="1"/>
  <c r="AK118" i="5"/>
  <c r="AL118" i="5" s="1"/>
  <c r="AB118" i="5"/>
  <c r="AC118" i="5" s="1"/>
  <c r="AE118" i="5"/>
  <c r="AF118" i="5" s="1"/>
  <c r="AO118" i="5"/>
  <c r="AX118" i="5"/>
  <c r="AY118" i="5" s="1"/>
  <c r="T120" i="5"/>
  <c r="U120" i="5" s="1"/>
  <c r="V119" i="5"/>
  <c r="X119" i="5"/>
  <c r="Y119" i="5" s="1"/>
  <c r="R120" i="5"/>
  <c r="S120" i="5" s="1"/>
  <c r="I119" i="5"/>
  <c r="J119" i="5" s="1"/>
  <c r="O119" i="5"/>
  <c r="P119" i="5" s="1"/>
  <c r="K120" i="5"/>
  <c r="L120" i="5" s="1"/>
  <c r="M119" i="5"/>
  <c r="AR119" i="5" l="1"/>
  <c r="W119" i="5"/>
  <c r="AS119" i="5"/>
  <c r="AH119" i="5"/>
  <c r="AI119" i="5" s="1"/>
  <c r="N119" i="5"/>
  <c r="AX119" i="5"/>
  <c r="AY119" i="5" s="1"/>
  <c r="AU119" i="5"/>
  <c r="AV119" i="5" s="1"/>
  <c r="AO119" i="5"/>
  <c r="AP119" i="5" s="1"/>
  <c r="AE119" i="5"/>
  <c r="AF119" i="5" s="1"/>
  <c r="AK119" i="5"/>
  <c r="AL119" i="5" s="1"/>
  <c r="AB119" i="5"/>
  <c r="AC119" i="5" s="1"/>
  <c r="X120" i="5"/>
  <c r="Y120" i="5" s="1"/>
  <c r="R121" i="5"/>
  <c r="S121" i="5" s="1"/>
  <c r="V120" i="5"/>
  <c r="T121" i="5"/>
  <c r="U121" i="5" s="1"/>
  <c r="M120" i="5"/>
  <c r="K121" i="5"/>
  <c r="L121" i="5" s="1"/>
  <c r="O120" i="5"/>
  <c r="P120" i="5" s="1"/>
  <c r="I120" i="5"/>
  <c r="J120" i="5" s="1"/>
  <c r="AH120" i="5" l="1"/>
  <c r="N120" i="5"/>
  <c r="AI120" i="5"/>
  <c r="AR120" i="5"/>
  <c r="AS120" i="5" s="1"/>
  <c r="W120" i="5"/>
  <c r="AU120" i="5"/>
  <c r="AV120" i="5" s="1"/>
  <c r="AB120" i="5"/>
  <c r="AC120" i="5" s="1"/>
  <c r="AK120" i="5"/>
  <c r="AL120" i="5" s="1"/>
  <c r="AE120" i="5"/>
  <c r="AF120" i="5" s="1"/>
  <c r="AX120" i="5"/>
  <c r="AO120" i="5"/>
  <c r="AP120" i="5" s="1"/>
  <c r="T122" i="5"/>
  <c r="U122" i="5" s="1"/>
  <c r="V121" i="5"/>
  <c r="R122" i="5"/>
  <c r="S122" i="5" s="1"/>
  <c r="X121" i="5"/>
  <c r="Y121" i="5" s="1"/>
  <c r="I121" i="5"/>
  <c r="J121" i="5" s="1"/>
  <c r="O121" i="5"/>
  <c r="P121" i="5" s="1"/>
  <c r="K122" i="5"/>
  <c r="L122" i="5" s="1"/>
  <c r="M121" i="5"/>
  <c r="AR121" i="5" l="1"/>
  <c r="AS121" i="5" s="1"/>
  <c r="W121" i="5"/>
  <c r="AO121" i="5"/>
  <c r="AP121" i="5" s="1"/>
  <c r="AX121" i="5"/>
  <c r="AY121" i="5" s="1"/>
  <c r="AH121" i="5"/>
  <c r="AI121" i="5" s="1"/>
  <c r="N121" i="5"/>
  <c r="AF121" i="5"/>
  <c r="AU121" i="5"/>
  <c r="AV121" i="5" s="1"/>
  <c r="AY120" i="5"/>
  <c r="AE121" i="5"/>
  <c r="AK121" i="5"/>
  <c r="AL121" i="5" s="1"/>
  <c r="AB121" i="5"/>
  <c r="AC121" i="5" s="1"/>
  <c r="X122" i="5"/>
  <c r="Y122" i="5" s="1"/>
  <c r="R123" i="5"/>
  <c r="S123" i="5" s="1"/>
  <c r="V122" i="5"/>
  <c r="AO122" i="5" s="1"/>
  <c r="T123" i="5"/>
  <c r="U123" i="5" s="1"/>
  <c r="M122" i="5"/>
  <c r="K123" i="5"/>
  <c r="L123" i="5" s="1"/>
  <c r="O122" i="5"/>
  <c r="P122" i="5" s="1"/>
  <c r="I122" i="5"/>
  <c r="J122" i="5" s="1"/>
  <c r="AR122" i="5" l="1"/>
  <c r="W122" i="5"/>
  <c r="AS122" i="5"/>
  <c r="AP122" i="5"/>
  <c r="AH122" i="5"/>
  <c r="AI122" i="5" s="1"/>
  <c r="N122" i="5"/>
  <c r="AU122" i="5"/>
  <c r="AV122" i="5" s="1"/>
  <c r="AB122" i="5"/>
  <c r="AC122" i="5" s="1"/>
  <c r="AK122" i="5"/>
  <c r="AL122" i="5" s="1"/>
  <c r="AE122" i="5"/>
  <c r="AF122" i="5" s="1"/>
  <c r="AX122" i="5"/>
  <c r="AY122" i="5" s="1"/>
  <c r="T124" i="5"/>
  <c r="U124" i="5" s="1"/>
  <c r="V123" i="5"/>
  <c r="R124" i="5"/>
  <c r="S124" i="5" s="1"/>
  <c r="X123" i="5"/>
  <c r="Y123" i="5" s="1"/>
  <c r="O123" i="5"/>
  <c r="P123" i="5" s="1"/>
  <c r="I123" i="5"/>
  <c r="J123" i="5" s="1"/>
  <c r="K124" i="5"/>
  <c r="L124" i="5" s="1"/>
  <c r="M123" i="5"/>
  <c r="AR123" i="5" l="1"/>
  <c r="AS123" i="5" s="1"/>
  <c r="W123" i="5"/>
  <c r="AE123" i="5"/>
  <c r="AF123" i="5" s="1"/>
  <c r="N123" i="5"/>
  <c r="AL123" i="5"/>
  <c r="AU123" i="5"/>
  <c r="AV123" i="5" s="1"/>
  <c r="AX123" i="5"/>
  <c r="AY123" i="5" s="1"/>
  <c r="AB123" i="5"/>
  <c r="AC123" i="5" s="1"/>
  <c r="AO123" i="5"/>
  <c r="AP123" i="5" s="1"/>
  <c r="AK123" i="5"/>
  <c r="AH123" i="5"/>
  <c r="AI123" i="5" s="1"/>
  <c r="X124" i="5"/>
  <c r="Y124" i="5" s="1"/>
  <c r="R125" i="5"/>
  <c r="S125" i="5" s="1"/>
  <c r="V124" i="5"/>
  <c r="T125" i="5"/>
  <c r="U125" i="5" s="1"/>
  <c r="M124" i="5"/>
  <c r="K125" i="5"/>
  <c r="L125" i="5" s="1"/>
  <c r="I124" i="5"/>
  <c r="J124" i="5" s="1"/>
  <c r="O124" i="5"/>
  <c r="P124" i="5" s="1"/>
  <c r="AE124" i="5" l="1"/>
  <c r="N124" i="5"/>
  <c r="AF124" i="5"/>
  <c r="AR124" i="5"/>
  <c r="AS124" i="5" s="1"/>
  <c r="W124" i="5"/>
  <c r="AV124" i="5"/>
  <c r="AO124" i="5"/>
  <c r="AP124" i="5" s="1"/>
  <c r="AH124" i="5"/>
  <c r="AI124" i="5" s="1"/>
  <c r="AB124" i="5"/>
  <c r="AC124" i="5" s="1"/>
  <c r="AK124" i="5"/>
  <c r="AL124" i="5" s="1"/>
  <c r="AU124" i="5"/>
  <c r="AX124" i="5"/>
  <c r="T126" i="5"/>
  <c r="U126" i="5" s="1"/>
  <c r="R126" i="5"/>
  <c r="S126" i="5" s="1"/>
  <c r="V125" i="5"/>
  <c r="X125" i="5"/>
  <c r="Y125" i="5" s="1"/>
  <c r="O125" i="5"/>
  <c r="P125" i="5" s="1"/>
  <c r="I125" i="5"/>
  <c r="J125" i="5" s="1"/>
  <c r="K126" i="5"/>
  <c r="L126" i="5" s="1"/>
  <c r="M125" i="5"/>
  <c r="AX125" i="5" l="1"/>
  <c r="AR125" i="5"/>
  <c r="W125" i="5"/>
  <c r="AS125" i="5"/>
  <c r="AY125" i="5"/>
  <c r="AE125" i="5"/>
  <c r="AF125" i="5" s="1"/>
  <c r="N125" i="5"/>
  <c r="AU125" i="5"/>
  <c r="AV125" i="5" s="1"/>
  <c r="AY124" i="5"/>
  <c r="AH125" i="5"/>
  <c r="AI125" i="5" s="1"/>
  <c r="AO125" i="5"/>
  <c r="AP125" i="5" s="1"/>
  <c r="AB125" i="5"/>
  <c r="AC125" i="5" s="1"/>
  <c r="AK125" i="5"/>
  <c r="AL125" i="5" s="1"/>
  <c r="X126" i="5"/>
  <c r="Y126" i="5" s="1"/>
  <c r="V126" i="5"/>
  <c r="R127" i="5"/>
  <c r="S127" i="5" s="1"/>
  <c r="T127" i="5"/>
  <c r="U127" i="5" s="1"/>
  <c r="M126" i="5"/>
  <c r="K127" i="5"/>
  <c r="L127" i="5" s="1"/>
  <c r="I126" i="5"/>
  <c r="J126" i="5" s="1"/>
  <c r="O126" i="5"/>
  <c r="P126" i="5" s="1"/>
  <c r="AU126" i="5" l="1"/>
  <c r="AV126" i="5" s="1"/>
  <c r="AR126" i="5"/>
  <c r="AS126" i="5" s="1"/>
  <c r="W126" i="5"/>
  <c r="AE126" i="5"/>
  <c r="AF126" i="5" s="1"/>
  <c r="N126" i="5"/>
  <c r="AX126" i="5"/>
  <c r="AY126" i="5" s="1"/>
  <c r="AO126" i="5"/>
  <c r="AP126" i="5" s="1"/>
  <c r="AB126" i="5"/>
  <c r="AC126" i="5" s="1"/>
  <c r="AK126" i="5"/>
  <c r="AL126" i="5" s="1"/>
  <c r="AH126" i="5"/>
  <c r="AI126" i="5" s="1"/>
  <c r="R128" i="5"/>
  <c r="S128" i="5" s="1"/>
  <c r="T128" i="5"/>
  <c r="U128" i="5" s="1"/>
  <c r="V127" i="5"/>
  <c r="X127" i="5"/>
  <c r="Y127" i="5" s="1"/>
  <c r="O127" i="5"/>
  <c r="P127" i="5" s="1"/>
  <c r="I127" i="5"/>
  <c r="J127" i="5" s="1"/>
  <c r="K128" i="5"/>
  <c r="L128" i="5" s="1"/>
  <c r="M127" i="5"/>
  <c r="AO127" i="5" l="1"/>
  <c r="W127" i="5"/>
  <c r="AP127" i="5"/>
  <c r="AX127" i="5"/>
  <c r="AY127" i="5" s="1"/>
  <c r="AE127" i="5"/>
  <c r="AF127" i="5" s="1"/>
  <c r="N127" i="5"/>
  <c r="AH127" i="5"/>
  <c r="AI127" i="5" s="1"/>
  <c r="AB127" i="5"/>
  <c r="AC127" i="5" s="1"/>
  <c r="AR127" i="5"/>
  <c r="AS127" i="5" s="1"/>
  <c r="AU127" i="5"/>
  <c r="AV127" i="5" s="1"/>
  <c r="AK127" i="5"/>
  <c r="AL127" i="5" s="1"/>
  <c r="X128" i="5"/>
  <c r="Y128" i="5" s="1"/>
  <c r="T129" i="5"/>
  <c r="U129" i="5" s="1"/>
  <c r="V128" i="5"/>
  <c r="R129" i="5"/>
  <c r="S129" i="5" s="1"/>
  <c r="M128" i="5"/>
  <c r="K129" i="5"/>
  <c r="L129" i="5" s="1"/>
  <c r="I128" i="5"/>
  <c r="J128" i="5" s="1"/>
  <c r="O128" i="5"/>
  <c r="P128" i="5" s="1"/>
  <c r="AE128" i="5" l="1"/>
  <c r="AF128" i="5" s="1"/>
  <c r="N128" i="5"/>
  <c r="AO128" i="5"/>
  <c r="AP128" i="5" s="1"/>
  <c r="W128" i="5"/>
  <c r="AR128" i="5"/>
  <c r="AS128" i="5" s="1"/>
  <c r="AU128" i="5"/>
  <c r="AV128" i="5" s="1"/>
  <c r="AK128" i="5"/>
  <c r="AL128" i="5" s="1"/>
  <c r="AB128" i="5"/>
  <c r="AC128" i="5" s="1"/>
  <c r="AH128" i="5"/>
  <c r="AI128" i="5" s="1"/>
  <c r="AX128" i="5"/>
  <c r="AY128" i="5" s="1"/>
  <c r="R130" i="5"/>
  <c r="S130" i="5" s="1"/>
  <c r="V129" i="5"/>
  <c r="T130" i="5"/>
  <c r="U130" i="5" s="1"/>
  <c r="X129" i="5"/>
  <c r="Y129" i="5" s="1"/>
  <c r="O129" i="5"/>
  <c r="P129" i="5" s="1"/>
  <c r="I129" i="5"/>
  <c r="J129" i="5" s="1"/>
  <c r="K130" i="5"/>
  <c r="L130" i="5" s="1"/>
  <c r="M129" i="5"/>
  <c r="AO129" i="5" l="1"/>
  <c r="W129" i="5"/>
  <c r="AP129" i="5"/>
  <c r="AE129" i="5"/>
  <c r="AF129" i="5" s="1"/>
  <c r="N129" i="5"/>
  <c r="AH129" i="5"/>
  <c r="AI129" i="5" s="1"/>
  <c r="AR129" i="5"/>
  <c r="AS129" i="5" s="1"/>
  <c r="AX129" i="5"/>
  <c r="AY129" i="5" s="1"/>
  <c r="AB129" i="5"/>
  <c r="AU129" i="5"/>
  <c r="AV129" i="5" s="1"/>
  <c r="AK129" i="5"/>
  <c r="AL129" i="5" s="1"/>
  <c r="X130" i="5"/>
  <c r="Y130" i="5" s="1"/>
  <c r="T131" i="5"/>
  <c r="U131" i="5" s="1"/>
  <c r="V130" i="5"/>
  <c r="R131" i="5"/>
  <c r="S131" i="5" s="1"/>
  <c r="M130" i="5"/>
  <c r="AH130" i="5" s="1"/>
  <c r="K131" i="5"/>
  <c r="L131" i="5" s="1"/>
  <c r="I130" i="5"/>
  <c r="J130" i="5" s="1"/>
  <c r="O130" i="5"/>
  <c r="P130" i="5" s="1"/>
  <c r="AB130" i="5" l="1"/>
  <c r="AO130" i="5"/>
  <c r="AP130" i="5" s="1"/>
  <c r="W130" i="5"/>
  <c r="AR130" i="5"/>
  <c r="AS130" i="5" s="1"/>
  <c r="AC129" i="5"/>
  <c r="AE130" i="5"/>
  <c r="AF130" i="5" s="1"/>
  <c r="N130" i="5"/>
  <c r="AI130" i="5"/>
  <c r="AC130" i="5"/>
  <c r="AU130" i="5"/>
  <c r="AV130" i="5" s="1"/>
  <c r="AK130" i="5"/>
  <c r="AL130" i="5" s="1"/>
  <c r="AX130" i="5"/>
  <c r="AY130" i="5" s="1"/>
  <c r="R132" i="5"/>
  <c r="S132" i="5" s="1"/>
  <c r="V131" i="5"/>
  <c r="T132" i="5"/>
  <c r="U132" i="5" s="1"/>
  <c r="X131" i="5"/>
  <c r="Y131" i="5" s="1"/>
  <c r="O131" i="5"/>
  <c r="P131" i="5" s="1"/>
  <c r="I131" i="5"/>
  <c r="J131" i="5" s="1"/>
  <c r="K132" i="5"/>
  <c r="L132" i="5" s="1"/>
  <c r="M131" i="5"/>
  <c r="AO131" i="5" l="1"/>
  <c r="AP131" i="5" s="1"/>
  <c r="W131" i="5"/>
  <c r="AH131" i="5"/>
  <c r="AI131" i="5" s="1"/>
  <c r="N131" i="5"/>
  <c r="AC131" i="5"/>
  <c r="AU131" i="5"/>
  <c r="AV131" i="5" s="1"/>
  <c r="AX131" i="5"/>
  <c r="AY131" i="5" s="1"/>
  <c r="AE131" i="5"/>
  <c r="AF131" i="5" s="1"/>
  <c r="AK131" i="5"/>
  <c r="AL131" i="5" s="1"/>
  <c r="AB131" i="5"/>
  <c r="AR131" i="5"/>
  <c r="AS131" i="5" s="1"/>
  <c r="X132" i="5"/>
  <c r="Y132" i="5" s="1"/>
  <c r="T133" i="5"/>
  <c r="U133" i="5" s="1"/>
  <c r="V132" i="5"/>
  <c r="R133" i="5"/>
  <c r="S133" i="5" s="1"/>
  <c r="M132" i="5"/>
  <c r="K133" i="5"/>
  <c r="L133" i="5" s="1"/>
  <c r="I132" i="5"/>
  <c r="J132" i="5" s="1"/>
  <c r="O132" i="5"/>
  <c r="P132" i="5" s="1"/>
  <c r="AH132" i="5" l="1"/>
  <c r="AI132" i="5" s="1"/>
  <c r="N132" i="5"/>
  <c r="AR132" i="5"/>
  <c r="AS132" i="5" s="1"/>
  <c r="AO132" i="5"/>
  <c r="AP132" i="5" s="1"/>
  <c r="W132" i="5"/>
  <c r="AU132" i="5"/>
  <c r="AV132" i="5" s="1"/>
  <c r="AB132" i="5"/>
  <c r="AC132" i="5" s="1"/>
  <c r="AK132" i="5"/>
  <c r="AL132" i="5" s="1"/>
  <c r="AE132" i="5"/>
  <c r="AF132" i="5" s="1"/>
  <c r="AX132" i="5"/>
  <c r="AY132" i="5" s="1"/>
  <c r="R134" i="5"/>
  <c r="S134" i="5" s="1"/>
  <c r="V133" i="5"/>
  <c r="T134" i="5"/>
  <c r="U134" i="5" s="1"/>
  <c r="X133" i="5"/>
  <c r="Y133" i="5" s="1"/>
  <c r="O133" i="5"/>
  <c r="P133" i="5" s="1"/>
  <c r="I133" i="5"/>
  <c r="J133" i="5" s="1"/>
  <c r="K134" i="5"/>
  <c r="L134" i="5" s="1"/>
  <c r="M133" i="5"/>
  <c r="AO133" i="5" l="1"/>
  <c r="W133" i="5"/>
  <c r="AP133" i="5"/>
  <c r="AK133" i="5"/>
  <c r="AL133" i="5" s="1"/>
  <c r="N133" i="5"/>
  <c r="AR133" i="5"/>
  <c r="AS133" i="5" s="1"/>
  <c r="AH133" i="5"/>
  <c r="AI133" i="5" s="1"/>
  <c r="AB133" i="5"/>
  <c r="AC133" i="5" s="1"/>
  <c r="AE133" i="5"/>
  <c r="AF133" i="5" s="1"/>
  <c r="AU133" i="5"/>
  <c r="AV133" i="5" s="1"/>
  <c r="AX133" i="5"/>
  <c r="AY133" i="5" s="1"/>
  <c r="X134" i="5"/>
  <c r="Y134" i="5" s="1"/>
  <c r="T135" i="5"/>
  <c r="U135" i="5" s="1"/>
  <c r="V134" i="5"/>
  <c r="R135" i="5"/>
  <c r="S135" i="5" s="1"/>
  <c r="M134" i="5"/>
  <c r="K135" i="5"/>
  <c r="L135" i="5" s="1"/>
  <c r="I134" i="5"/>
  <c r="J134" i="5" s="1"/>
  <c r="O134" i="5"/>
  <c r="P134" i="5" s="1"/>
  <c r="AO134" i="5" l="1"/>
  <c r="W134" i="5"/>
  <c r="AP134" i="5"/>
  <c r="AK134" i="5"/>
  <c r="AL134" i="5" s="1"/>
  <c r="N134" i="5"/>
  <c r="AI134" i="5"/>
  <c r="AX134" i="5"/>
  <c r="AY134" i="5" s="1"/>
  <c r="AU134" i="5"/>
  <c r="AV134" i="5" s="1"/>
  <c r="AB134" i="5"/>
  <c r="AC134" i="5" s="1"/>
  <c r="AE134" i="5"/>
  <c r="AF134" i="5" s="1"/>
  <c r="AH134" i="5"/>
  <c r="AR134" i="5"/>
  <c r="AS134" i="5" s="1"/>
  <c r="V135" i="5"/>
  <c r="R136" i="5"/>
  <c r="S136" i="5" s="1"/>
  <c r="T136" i="5"/>
  <c r="U136" i="5" s="1"/>
  <c r="X135" i="5"/>
  <c r="Y135" i="5" s="1"/>
  <c r="O135" i="5"/>
  <c r="P135" i="5" s="1"/>
  <c r="K136" i="5"/>
  <c r="L136" i="5" s="1"/>
  <c r="I135" i="5"/>
  <c r="J135" i="5" s="1"/>
  <c r="M135" i="5"/>
  <c r="AX135" i="5" l="1"/>
  <c r="W135" i="5"/>
  <c r="AY135" i="5"/>
  <c r="AK135" i="5"/>
  <c r="AL135" i="5" s="1"/>
  <c r="N135" i="5"/>
  <c r="AR135" i="5"/>
  <c r="AS135" i="5" s="1"/>
  <c r="AO135" i="5"/>
  <c r="AP135" i="5" s="1"/>
  <c r="AU135" i="5"/>
  <c r="AV135" i="5" s="1"/>
  <c r="AH135" i="5"/>
  <c r="AI135" i="5" s="1"/>
  <c r="AB135" i="5"/>
  <c r="AC135" i="5" s="1"/>
  <c r="AE135" i="5"/>
  <c r="AF135" i="5" s="1"/>
  <c r="T137" i="5"/>
  <c r="U137" i="5" s="1"/>
  <c r="X136" i="5"/>
  <c r="Y136" i="5" s="1"/>
  <c r="R137" i="5"/>
  <c r="S137" i="5" s="1"/>
  <c r="V136" i="5"/>
  <c r="M136" i="5"/>
  <c r="K137" i="5"/>
  <c r="L137" i="5" s="1"/>
  <c r="I136" i="5"/>
  <c r="J136" i="5" s="1"/>
  <c r="O136" i="5"/>
  <c r="P136" i="5" s="1"/>
  <c r="AO136" i="5" l="1"/>
  <c r="W136" i="5"/>
  <c r="AP136" i="5"/>
  <c r="AK136" i="5"/>
  <c r="AL136" i="5" s="1"/>
  <c r="N136" i="5"/>
  <c r="AE136" i="5"/>
  <c r="AF136" i="5" s="1"/>
  <c r="AH136" i="5"/>
  <c r="AI136" i="5" s="1"/>
  <c r="AB136" i="5"/>
  <c r="AC136" i="5" s="1"/>
  <c r="AR136" i="5"/>
  <c r="AS136" i="5" s="1"/>
  <c r="AX136" i="5"/>
  <c r="AY136" i="5" s="1"/>
  <c r="AU136" i="5"/>
  <c r="AV136" i="5" s="1"/>
  <c r="V137" i="5"/>
  <c r="R138" i="5"/>
  <c r="S138" i="5" s="1"/>
  <c r="X137" i="5"/>
  <c r="Y137" i="5" s="1"/>
  <c r="T138" i="5"/>
  <c r="U138" i="5" s="1"/>
  <c r="O137" i="5"/>
  <c r="P137" i="5" s="1"/>
  <c r="I137" i="5"/>
  <c r="J137" i="5" s="1"/>
  <c r="K138" i="5"/>
  <c r="L138" i="5" s="1"/>
  <c r="M137" i="5"/>
  <c r="AO137" i="5" l="1"/>
  <c r="AP137" i="5" s="1"/>
  <c r="W137" i="5"/>
  <c r="AK137" i="5"/>
  <c r="AL137" i="5" s="1"/>
  <c r="N137" i="5"/>
  <c r="AU137" i="5"/>
  <c r="AV137" i="5" s="1"/>
  <c r="AR137" i="5"/>
  <c r="AS137" i="5" s="1"/>
  <c r="AX137" i="5"/>
  <c r="AY137" i="5" s="1"/>
  <c r="AH137" i="5"/>
  <c r="AI137" i="5" s="1"/>
  <c r="AB137" i="5"/>
  <c r="AC137" i="5" s="1"/>
  <c r="AE137" i="5"/>
  <c r="AF137" i="5" s="1"/>
  <c r="X138" i="5"/>
  <c r="Y138" i="5" s="1"/>
  <c r="T139" i="5"/>
  <c r="U139" i="5" s="1"/>
  <c r="R139" i="5"/>
  <c r="S139" i="5" s="1"/>
  <c r="V138" i="5"/>
  <c r="M138" i="5"/>
  <c r="I138" i="5"/>
  <c r="J138" i="5" s="1"/>
  <c r="K139" i="5"/>
  <c r="L139" i="5" s="1"/>
  <c r="O138" i="5"/>
  <c r="P138" i="5" s="1"/>
  <c r="AK138" i="5" l="1"/>
  <c r="N138" i="5"/>
  <c r="AL138" i="5"/>
  <c r="AU138" i="5"/>
  <c r="AV138" i="5" s="1"/>
  <c r="W138" i="5"/>
  <c r="AP138" i="5"/>
  <c r="AX138" i="5"/>
  <c r="AY138" i="5" s="1"/>
  <c r="AB138" i="5"/>
  <c r="AC138" i="5" s="1"/>
  <c r="AE138" i="5"/>
  <c r="AF138" i="5" s="1"/>
  <c r="AH138" i="5"/>
  <c r="AI138" i="5" s="1"/>
  <c r="AO138" i="5"/>
  <c r="AR138" i="5"/>
  <c r="AS138" i="5" s="1"/>
  <c r="R140" i="5"/>
  <c r="S140" i="5" s="1"/>
  <c r="V139" i="5"/>
  <c r="T140" i="5"/>
  <c r="U140" i="5" s="1"/>
  <c r="X139" i="5"/>
  <c r="Y139" i="5" s="1"/>
  <c r="O139" i="5"/>
  <c r="P139" i="5" s="1"/>
  <c r="K140" i="5"/>
  <c r="L140" i="5" s="1"/>
  <c r="I139" i="5"/>
  <c r="J139" i="5" s="1"/>
  <c r="M139" i="5"/>
  <c r="AU139" i="5" l="1"/>
  <c r="W139" i="5"/>
  <c r="AV139" i="5"/>
  <c r="AK139" i="5"/>
  <c r="AL139" i="5" s="1"/>
  <c r="N139" i="5"/>
  <c r="AC139" i="5"/>
  <c r="AX139" i="5"/>
  <c r="AY139" i="5" s="1"/>
  <c r="AO139" i="5"/>
  <c r="AP139" i="5" s="1"/>
  <c r="AR139" i="5"/>
  <c r="AS139" i="5" s="1"/>
  <c r="AH139" i="5"/>
  <c r="AI139" i="5" s="1"/>
  <c r="AE139" i="5"/>
  <c r="AF139" i="5" s="1"/>
  <c r="AB139" i="5"/>
  <c r="T141" i="5"/>
  <c r="U141" i="5" s="1"/>
  <c r="X140" i="5"/>
  <c r="Y140" i="5" s="1"/>
  <c r="V140" i="5"/>
  <c r="R141" i="5"/>
  <c r="S141" i="5" s="1"/>
  <c r="M140" i="5"/>
  <c r="K141" i="5"/>
  <c r="L141" i="5" s="1"/>
  <c r="I140" i="5"/>
  <c r="J140" i="5" s="1"/>
  <c r="O140" i="5"/>
  <c r="P140" i="5" s="1"/>
  <c r="AU140" i="5" l="1"/>
  <c r="W140" i="5"/>
  <c r="AV140" i="5"/>
  <c r="AR140" i="5"/>
  <c r="AS140" i="5" s="1"/>
  <c r="AX140" i="5"/>
  <c r="AY140" i="5" s="1"/>
  <c r="AK140" i="5"/>
  <c r="AL140" i="5" s="1"/>
  <c r="AI140" i="5"/>
  <c r="N140" i="5"/>
  <c r="AB140" i="5"/>
  <c r="AC140" i="5" s="1"/>
  <c r="AE140" i="5"/>
  <c r="AF140" i="5" s="1"/>
  <c r="AH140" i="5"/>
  <c r="AO140" i="5"/>
  <c r="AP140" i="5" s="1"/>
  <c r="R142" i="5"/>
  <c r="S142" i="5" s="1"/>
  <c r="V141" i="5"/>
  <c r="X141" i="5"/>
  <c r="Y141" i="5" s="1"/>
  <c r="T142" i="5"/>
  <c r="U142" i="5" s="1"/>
  <c r="O141" i="5"/>
  <c r="P141" i="5" s="1"/>
  <c r="I141" i="5"/>
  <c r="J141" i="5" s="1"/>
  <c r="K142" i="5"/>
  <c r="L142" i="5" s="1"/>
  <c r="M141" i="5"/>
  <c r="AU141" i="5" l="1"/>
  <c r="W141" i="5"/>
  <c r="AV141" i="5"/>
  <c r="AB141" i="5"/>
  <c r="AC141" i="5" s="1"/>
  <c r="N141" i="5"/>
  <c r="AO141" i="5"/>
  <c r="AP141" i="5" s="1"/>
  <c r="AX141" i="5"/>
  <c r="AY141" i="5" s="1"/>
  <c r="AH141" i="5"/>
  <c r="AI141" i="5" s="1"/>
  <c r="AK141" i="5"/>
  <c r="AL141" i="5" s="1"/>
  <c r="AE141" i="5"/>
  <c r="AF141" i="5" s="1"/>
  <c r="AR141" i="5"/>
  <c r="AS141" i="5" s="1"/>
  <c r="X142" i="5"/>
  <c r="Y142" i="5" s="1"/>
  <c r="V142" i="5"/>
  <c r="T143" i="5"/>
  <c r="U143" i="5" s="1"/>
  <c r="R143" i="5"/>
  <c r="S143" i="5" s="1"/>
  <c r="M142" i="5"/>
  <c r="K143" i="5"/>
  <c r="L143" i="5" s="1"/>
  <c r="I142" i="5"/>
  <c r="J142" i="5" s="1"/>
  <c r="O142" i="5"/>
  <c r="P142" i="5" s="1"/>
  <c r="AB142" i="5" l="1"/>
  <c r="N142" i="5"/>
  <c r="AC142" i="5"/>
  <c r="AU142" i="5"/>
  <c r="AV142" i="5" s="1"/>
  <c r="W142" i="5"/>
  <c r="AP142" i="5"/>
  <c r="AY142" i="5"/>
  <c r="AR142" i="5"/>
  <c r="AS142" i="5" s="1"/>
  <c r="AK142" i="5"/>
  <c r="AL142" i="5" s="1"/>
  <c r="AH142" i="5"/>
  <c r="AI142" i="5" s="1"/>
  <c r="AE142" i="5"/>
  <c r="AF142" i="5" s="1"/>
  <c r="AO142" i="5"/>
  <c r="AX142" i="5"/>
  <c r="R144" i="5"/>
  <c r="S144" i="5" s="1"/>
  <c r="V143" i="5"/>
  <c r="T144" i="5"/>
  <c r="U144" i="5" s="1"/>
  <c r="X143" i="5"/>
  <c r="Y143" i="5" s="1"/>
  <c r="I143" i="5"/>
  <c r="J143" i="5" s="1"/>
  <c r="O143" i="5"/>
  <c r="P143" i="5" s="1"/>
  <c r="K144" i="5"/>
  <c r="L144" i="5" s="1"/>
  <c r="M143" i="5"/>
  <c r="AR143" i="5" l="1"/>
  <c r="W143" i="5"/>
  <c r="AS143" i="5"/>
  <c r="AB143" i="5"/>
  <c r="AC143" i="5" s="1"/>
  <c r="N143" i="5"/>
  <c r="AX143" i="5"/>
  <c r="AY143" i="5" s="1"/>
  <c r="AO143" i="5"/>
  <c r="AP143" i="5" s="1"/>
  <c r="AK143" i="5"/>
  <c r="AL143" i="5" s="1"/>
  <c r="AH143" i="5"/>
  <c r="AI143" i="5" s="1"/>
  <c r="AU143" i="5"/>
  <c r="AV143" i="5" s="1"/>
  <c r="AE143" i="5"/>
  <c r="V144" i="5"/>
  <c r="X144" i="5"/>
  <c r="Y144" i="5" s="1"/>
  <c r="T145" i="5"/>
  <c r="U145" i="5" s="1"/>
  <c r="R145" i="5"/>
  <c r="S145" i="5" s="1"/>
  <c r="M144" i="5"/>
  <c r="K145" i="5"/>
  <c r="L145" i="5" s="1"/>
  <c r="O144" i="5"/>
  <c r="P144" i="5" s="1"/>
  <c r="I144" i="5"/>
  <c r="J144" i="5" s="1"/>
  <c r="AE144" i="5" l="1"/>
  <c r="AU144" i="5"/>
  <c r="AF143" i="5"/>
  <c r="AR144" i="5"/>
  <c r="W144" i="5"/>
  <c r="AV144" i="5"/>
  <c r="AS144" i="5"/>
  <c r="AO144" i="5"/>
  <c r="AP144" i="5" s="1"/>
  <c r="AB144" i="5"/>
  <c r="AC144" i="5" s="1"/>
  <c r="N144" i="5"/>
  <c r="AF144" i="5"/>
  <c r="AX144" i="5"/>
  <c r="AY144" i="5" s="1"/>
  <c r="AH144" i="5"/>
  <c r="AI144" i="5" s="1"/>
  <c r="AK144" i="5"/>
  <c r="AL144" i="5" s="1"/>
  <c r="R146" i="5"/>
  <c r="S146" i="5" s="1"/>
  <c r="X145" i="5"/>
  <c r="Y145" i="5" s="1"/>
  <c r="T146" i="5"/>
  <c r="U146" i="5" s="1"/>
  <c r="V145" i="5"/>
  <c r="I145" i="5"/>
  <c r="J145" i="5" s="1"/>
  <c r="K146" i="5"/>
  <c r="L146" i="5" s="1"/>
  <c r="O145" i="5"/>
  <c r="P145" i="5" s="1"/>
  <c r="M145" i="5"/>
  <c r="AU145" i="5" l="1"/>
  <c r="W145" i="5"/>
  <c r="AV145" i="5"/>
  <c r="AB145" i="5"/>
  <c r="AC145" i="5" s="1"/>
  <c r="N145" i="5"/>
  <c r="AF145" i="5"/>
  <c r="AK145" i="5"/>
  <c r="AL145" i="5" s="1"/>
  <c r="AO145" i="5"/>
  <c r="AP145" i="5" s="1"/>
  <c r="AH145" i="5"/>
  <c r="AI145" i="5" s="1"/>
  <c r="AX145" i="5"/>
  <c r="AE145" i="5"/>
  <c r="AR145" i="5"/>
  <c r="AS145" i="5" s="1"/>
  <c r="X146" i="5"/>
  <c r="Y146" i="5" s="1"/>
  <c r="V146" i="5"/>
  <c r="T147" i="5"/>
  <c r="U147" i="5" s="1"/>
  <c r="R147" i="5"/>
  <c r="S147" i="5" s="1"/>
  <c r="M146" i="5"/>
  <c r="O146" i="5"/>
  <c r="P146" i="5" s="1"/>
  <c r="K147" i="5"/>
  <c r="L147" i="5" s="1"/>
  <c r="I146" i="5"/>
  <c r="J146" i="5" s="1"/>
  <c r="AX146" i="5" l="1"/>
  <c r="AB146" i="5"/>
  <c r="AC146" i="5" s="1"/>
  <c r="N146" i="5"/>
  <c r="AU146" i="5"/>
  <c r="W146" i="5"/>
  <c r="AV146" i="5"/>
  <c r="AY146" i="5"/>
  <c r="AY145" i="5"/>
  <c r="AR146" i="5"/>
  <c r="AS146" i="5" s="1"/>
  <c r="AH146" i="5"/>
  <c r="AI146" i="5" s="1"/>
  <c r="AE146" i="5"/>
  <c r="AF146" i="5" s="1"/>
  <c r="AK146" i="5"/>
  <c r="AL146" i="5" s="1"/>
  <c r="AO146" i="5"/>
  <c r="AP146" i="5" s="1"/>
  <c r="R148" i="5"/>
  <c r="S148" i="5" s="1"/>
  <c r="T148" i="5"/>
  <c r="U148" i="5" s="1"/>
  <c r="V147" i="5"/>
  <c r="X147" i="5"/>
  <c r="Y147" i="5" s="1"/>
  <c r="I147" i="5"/>
  <c r="J147" i="5" s="1"/>
  <c r="K148" i="5"/>
  <c r="L148" i="5" s="1"/>
  <c r="O147" i="5"/>
  <c r="P147" i="5" s="1"/>
  <c r="M147" i="5"/>
  <c r="AR147" i="5" l="1"/>
  <c r="W147" i="5"/>
  <c r="AS147" i="5"/>
  <c r="AB147" i="5"/>
  <c r="AC147" i="5" s="1"/>
  <c r="N147" i="5"/>
  <c r="AO147" i="5"/>
  <c r="AP147" i="5" s="1"/>
  <c r="AK147" i="5"/>
  <c r="AL147" i="5" s="1"/>
  <c r="AH147" i="5"/>
  <c r="AI147" i="5" s="1"/>
  <c r="AU147" i="5"/>
  <c r="AV147" i="5" s="1"/>
  <c r="AE147" i="5"/>
  <c r="AF147" i="5" s="1"/>
  <c r="AX147" i="5"/>
  <c r="AY147" i="5" s="1"/>
  <c r="X148" i="5"/>
  <c r="Y148" i="5" s="1"/>
  <c r="V148" i="5"/>
  <c r="T149" i="5"/>
  <c r="U149" i="5" s="1"/>
  <c r="R149" i="5"/>
  <c r="S149" i="5" s="1"/>
  <c r="M148" i="5"/>
  <c r="O148" i="5"/>
  <c r="P148" i="5" s="1"/>
  <c r="K149" i="5"/>
  <c r="L149" i="5" s="1"/>
  <c r="I148" i="5"/>
  <c r="J148" i="5" s="1"/>
  <c r="AB148" i="5" l="1"/>
  <c r="AC148" i="5" s="1"/>
  <c r="N148" i="5"/>
  <c r="AO148" i="5"/>
  <c r="AP148" i="5" s="1"/>
  <c r="W148" i="5"/>
  <c r="AE148" i="5"/>
  <c r="AF148" i="5" s="1"/>
  <c r="AU148" i="5"/>
  <c r="AV148" i="5" s="1"/>
  <c r="AH148" i="5"/>
  <c r="AI148" i="5" s="1"/>
  <c r="AX148" i="5"/>
  <c r="AY148" i="5" s="1"/>
  <c r="AK148" i="5"/>
  <c r="AL148" i="5" s="1"/>
  <c r="AR148" i="5"/>
  <c r="AS148" i="5" s="1"/>
  <c r="R150" i="5"/>
  <c r="S150" i="5" s="1"/>
  <c r="V149" i="5"/>
  <c r="T150" i="5"/>
  <c r="U150" i="5" s="1"/>
  <c r="X149" i="5"/>
  <c r="Y149" i="5" s="1"/>
  <c r="I149" i="5"/>
  <c r="J149" i="5" s="1"/>
  <c r="K150" i="5"/>
  <c r="L150" i="5" s="1"/>
  <c r="O149" i="5"/>
  <c r="P149" i="5" s="1"/>
  <c r="M149" i="5"/>
  <c r="AO149" i="5" l="1"/>
  <c r="W149" i="5"/>
  <c r="AP149" i="5"/>
  <c r="AR149" i="5"/>
  <c r="AS149" i="5" s="1"/>
  <c r="AB149" i="5"/>
  <c r="AC149" i="5" s="1"/>
  <c r="AI149" i="5"/>
  <c r="N149" i="5"/>
  <c r="AX149" i="5"/>
  <c r="AY149" i="5" s="1"/>
  <c r="AK149" i="5"/>
  <c r="AL149" i="5" s="1"/>
  <c r="AE149" i="5"/>
  <c r="AF149" i="5" s="1"/>
  <c r="AH149" i="5"/>
  <c r="AU149" i="5"/>
  <c r="X150" i="5"/>
  <c r="Y150" i="5" s="1"/>
  <c r="V150" i="5"/>
  <c r="T151" i="5"/>
  <c r="U151" i="5" s="1"/>
  <c r="R151" i="5"/>
  <c r="S151" i="5" s="1"/>
  <c r="M150" i="5"/>
  <c r="O150" i="5"/>
  <c r="P150" i="5" s="1"/>
  <c r="K151" i="5"/>
  <c r="L151" i="5" s="1"/>
  <c r="I150" i="5"/>
  <c r="J150" i="5" s="1"/>
  <c r="AU150" i="5" l="1"/>
  <c r="AV150" i="5" s="1"/>
  <c r="AV149" i="5"/>
  <c r="AO150" i="5"/>
  <c r="W150" i="5"/>
  <c r="AP150" i="5"/>
  <c r="AX150" i="5"/>
  <c r="AY150" i="5" s="1"/>
  <c r="AR150" i="5"/>
  <c r="AS150" i="5" s="1"/>
  <c r="AB150" i="5"/>
  <c r="AC150" i="5" s="1"/>
  <c r="N150" i="5"/>
  <c r="AH150" i="5"/>
  <c r="AI150" i="5" s="1"/>
  <c r="AK150" i="5"/>
  <c r="AL150" i="5" s="1"/>
  <c r="AE150" i="5"/>
  <c r="AF150" i="5" s="1"/>
  <c r="R152" i="5"/>
  <c r="S152" i="5" s="1"/>
  <c r="T152" i="5"/>
  <c r="U152" i="5" s="1"/>
  <c r="V151" i="5"/>
  <c r="X151" i="5"/>
  <c r="Y151" i="5" s="1"/>
  <c r="I151" i="5"/>
  <c r="J151" i="5" s="1"/>
  <c r="K152" i="5"/>
  <c r="L152" i="5" s="1"/>
  <c r="O151" i="5"/>
  <c r="P151" i="5" s="1"/>
  <c r="M151" i="5"/>
  <c r="AR151" i="5" l="1"/>
  <c r="W151" i="5"/>
  <c r="AS151" i="5"/>
  <c r="AB151" i="5"/>
  <c r="AC151" i="5" s="1"/>
  <c r="N151" i="5"/>
  <c r="AK151" i="5"/>
  <c r="AL151" i="5" s="1"/>
  <c r="AE151" i="5"/>
  <c r="AF151" i="5" s="1"/>
  <c r="AH151" i="5"/>
  <c r="AI151" i="5" s="1"/>
  <c r="AU151" i="5"/>
  <c r="AV151" i="5" s="1"/>
  <c r="AX151" i="5"/>
  <c r="AY151" i="5" s="1"/>
  <c r="AO151" i="5"/>
  <c r="AP151" i="5" s="1"/>
  <c r="X152" i="5"/>
  <c r="Y152" i="5" s="1"/>
  <c r="T153" i="5"/>
  <c r="U153" i="5" s="1"/>
  <c r="V152" i="5"/>
  <c r="R153" i="5"/>
  <c r="S153" i="5" s="1"/>
  <c r="M152" i="5"/>
  <c r="O152" i="5"/>
  <c r="P152" i="5" s="1"/>
  <c r="K153" i="5"/>
  <c r="L153" i="5" s="1"/>
  <c r="I152" i="5"/>
  <c r="J152" i="5" s="1"/>
  <c r="AR152" i="5" l="1"/>
  <c r="AS152" i="5" s="1"/>
  <c r="W152" i="5"/>
  <c r="AB152" i="5"/>
  <c r="AC152" i="5" s="1"/>
  <c r="N152" i="5"/>
  <c r="AF152" i="5"/>
  <c r="AO152" i="5"/>
  <c r="AP152" i="5" s="1"/>
  <c r="AX152" i="5"/>
  <c r="AY152" i="5" s="1"/>
  <c r="AU152" i="5"/>
  <c r="AV152" i="5" s="1"/>
  <c r="AH152" i="5"/>
  <c r="AI152" i="5" s="1"/>
  <c r="AE152" i="5"/>
  <c r="AK152" i="5"/>
  <c r="AL152" i="5" s="1"/>
  <c r="V153" i="5"/>
  <c r="R154" i="5"/>
  <c r="S154" i="5" s="1"/>
  <c r="T154" i="5"/>
  <c r="U154" i="5" s="1"/>
  <c r="X153" i="5"/>
  <c r="Y153" i="5" s="1"/>
  <c r="I153" i="5"/>
  <c r="J153" i="5" s="1"/>
  <c r="K154" i="5"/>
  <c r="L154" i="5" s="1"/>
  <c r="O153" i="5"/>
  <c r="P153" i="5" s="1"/>
  <c r="M153" i="5"/>
  <c r="W153" i="5" l="1"/>
  <c r="AX153" i="5"/>
  <c r="AY153" i="5" s="1"/>
  <c r="AB153" i="5"/>
  <c r="AC153" i="5" s="1"/>
  <c r="N153" i="5"/>
  <c r="AI153" i="5"/>
  <c r="AU153" i="5"/>
  <c r="AV153" i="5" s="1"/>
  <c r="AO153" i="5"/>
  <c r="AP153" i="5" s="1"/>
  <c r="AR153" i="5"/>
  <c r="AS153" i="5" s="1"/>
  <c r="AK153" i="5"/>
  <c r="AL153" i="5" s="1"/>
  <c r="AH153" i="5"/>
  <c r="AE153" i="5"/>
  <c r="AF153" i="5" s="1"/>
  <c r="T155" i="5"/>
  <c r="U155" i="5" s="1"/>
  <c r="X154" i="5"/>
  <c r="Y154" i="5" s="1"/>
  <c r="R155" i="5"/>
  <c r="S155" i="5" s="1"/>
  <c r="V154" i="5"/>
  <c r="M154" i="5"/>
  <c r="O154" i="5"/>
  <c r="P154" i="5" s="1"/>
  <c r="K155" i="5"/>
  <c r="L155" i="5" s="1"/>
  <c r="I154" i="5"/>
  <c r="J154" i="5" s="1"/>
  <c r="AB154" i="5" l="1"/>
  <c r="AC154" i="5" s="1"/>
  <c r="N154" i="5"/>
  <c r="AU154" i="5"/>
  <c r="AV154" i="5" s="1"/>
  <c r="W154" i="5"/>
  <c r="AS154" i="5"/>
  <c r="AO154" i="5"/>
  <c r="AP154" i="5" s="1"/>
  <c r="AE154" i="5"/>
  <c r="AF154" i="5" s="1"/>
  <c r="AH154" i="5"/>
  <c r="AI154" i="5" s="1"/>
  <c r="AR154" i="5"/>
  <c r="AX154" i="5"/>
  <c r="AY154" i="5" s="1"/>
  <c r="AK154" i="5"/>
  <c r="V155" i="5"/>
  <c r="AU155" i="5" s="1"/>
  <c r="R156" i="5"/>
  <c r="S156" i="5" s="1"/>
  <c r="X155" i="5"/>
  <c r="Y155" i="5" s="1"/>
  <c r="T156" i="5"/>
  <c r="U156" i="5" s="1"/>
  <c r="I155" i="5"/>
  <c r="J155" i="5" s="1"/>
  <c r="K156" i="5"/>
  <c r="L156" i="5" s="1"/>
  <c r="O155" i="5"/>
  <c r="P155" i="5" s="1"/>
  <c r="M155" i="5"/>
  <c r="AK155" i="5" l="1"/>
  <c r="W155" i="5"/>
  <c r="AV155" i="5"/>
  <c r="AL154" i="5"/>
  <c r="AR155" i="5"/>
  <c r="AS155" i="5" s="1"/>
  <c r="AB155" i="5"/>
  <c r="AC155" i="5" s="1"/>
  <c r="N155" i="5"/>
  <c r="AF155" i="5"/>
  <c r="AL155" i="5"/>
  <c r="AX155" i="5"/>
  <c r="AY155" i="5" s="1"/>
  <c r="AO155" i="5"/>
  <c r="AP155" i="5" s="1"/>
  <c r="AH155" i="5"/>
  <c r="AI155" i="5" s="1"/>
  <c r="AE155" i="5"/>
  <c r="X156" i="5"/>
  <c r="Y156" i="5" s="1"/>
  <c r="T157" i="5"/>
  <c r="U157" i="5" s="1"/>
  <c r="R157" i="5"/>
  <c r="S157" i="5" s="1"/>
  <c r="V156" i="5"/>
  <c r="M156" i="5"/>
  <c r="O156" i="5"/>
  <c r="P156" i="5" s="1"/>
  <c r="K157" i="5"/>
  <c r="L157" i="5" s="1"/>
  <c r="I156" i="5"/>
  <c r="J156" i="5" s="1"/>
  <c r="AB156" i="5" l="1"/>
  <c r="N156" i="5"/>
  <c r="AC156" i="5"/>
  <c r="AR156" i="5"/>
  <c r="AS156" i="5" s="1"/>
  <c r="W156" i="5"/>
  <c r="AH156" i="5"/>
  <c r="AI156" i="5" s="1"/>
  <c r="AE156" i="5"/>
  <c r="AF156" i="5" s="1"/>
  <c r="AK156" i="5"/>
  <c r="AL156" i="5" s="1"/>
  <c r="AU156" i="5"/>
  <c r="AV156" i="5" s="1"/>
  <c r="AX156" i="5"/>
  <c r="AY156" i="5" s="1"/>
  <c r="AO156" i="5"/>
  <c r="AP156" i="5" s="1"/>
  <c r="V157" i="5"/>
  <c r="R158" i="5"/>
  <c r="S158" i="5" s="1"/>
  <c r="T158" i="5"/>
  <c r="U158" i="5" s="1"/>
  <c r="X157" i="5"/>
  <c r="Y157" i="5" s="1"/>
  <c r="I157" i="5"/>
  <c r="J157" i="5" s="1"/>
  <c r="K158" i="5"/>
  <c r="L158" i="5" s="1"/>
  <c r="O157" i="5"/>
  <c r="P157" i="5" s="1"/>
  <c r="M157" i="5"/>
  <c r="AR157" i="5" l="1"/>
  <c r="W157" i="5"/>
  <c r="AS157" i="5"/>
  <c r="AB157" i="5"/>
  <c r="AC157" i="5" s="1"/>
  <c r="N157" i="5"/>
  <c r="AO157" i="5"/>
  <c r="AP157" i="5" s="1"/>
  <c r="AU157" i="5"/>
  <c r="AV157" i="5" s="1"/>
  <c r="AX157" i="5"/>
  <c r="AY157" i="5" s="1"/>
  <c r="AE157" i="5"/>
  <c r="AF157" i="5" s="1"/>
  <c r="AK157" i="5"/>
  <c r="AL157" i="5" s="1"/>
  <c r="AH157" i="5"/>
  <c r="AI157" i="5" s="1"/>
  <c r="V158" i="5"/>
  <c r="X158" i="5"/>
  <c r="Y158" i="5" s="1"/>
  <c r="T159" i="5"/>
  <c r="U159" i="5" s="1"/>
  <c r="R159" i="5"/>
  <c r="S159" i="5" s="1"/>
  <c r="M158" i="5"/>
  <c r="O158" i="5"/>
  <c r="P158" i="5" s="1"/>
  <c r="K159" i="5"/>
  <c r="L159" i="5" s="1"/>
  <c r="I158" i="5"/>
  <c r="J158" i="5" s="1"/>
  <c r="AX158" i="5" l="1"/>
  <c r="W158" i="5"/>
  <c r="AY158" i="5"/>
  <c r="AO158" i="5"/>
  <c r="AP158" i="5" s="1"/>
  <c r="AB158" i="5"/>
  <c r="AC158" i="5" s="1"/>
  <c r="N158" i="5"/>
  <c r="AU158" i="5"/>
  <c r="AV158" i="5" s="1"/>
  <c r="AK158" i="5"/>
  <c r="AL158" i="5" s="1"/>
  <c r="AH158" i="5"/>
  <c r="AI158" i="5" s="1"/>
  <c r="AE158" i="5"/>
  <c r="AF158" i="5" s="1"/>
  <c r="AR158" i="5"/>
  <c r="AS158" i="5" s="1"/>
  <c r="R160" i="5"/>
  <c r="S160" i="5" s="1"/>
  <c r="T160" i="5"/>
  <c r="U160" i="5" s="1"/>
  <c r="X159" i="5"/>
  <c r="Y159" i="5" s="1"/>
  <c r="V159" i="5"/>
  <c r="I159" i="5"/>
  <c r="J159" i="5" s="1"/>
  <c r="K160" i="5"/>
  <c r="L160" i="5" s="1"/>
  <c r="O159" i="5"/>
  <c r="P159" i="5" s="1"/>
  <c r="M159" i="5"/>
  <c r="AU159" i="5" l="1"/>
  <c r="AV159" i="5" s="1"/>
  <c r="W159" i="5"/>
  <c r="AB159" i="5"/>
  <c r="AC159" i="5" s="1"/>
  <c r="N159" i="5"/>
  <c r="AK159" i="5"/>
  <c r="AL159" i="5" s="1"/>
  <c r="AH159" i="5"/>
  <c r="AI159" i="5" s="1"/>
  <c r="AE159" i="5"/>
  <c r="AF159" i="5" s="1"/>
  <c r="AO159" i="5"/>
  <c r="AP159" i="5" s="1"/>
  <c r="AR159" i="5"/>
  <c r="AS159" i="5" s="1"/>
  <c r="AX159" i="5"/>
  <c r="AY159" i="5" s="1"/>
  <c r="X160" i="5"/>
  <c r="Y160" i="5" s="1"/>
  <c r="T161" i="5"/>
  <c r="U161" i="5" s="1"/>
  <c r="V160" i="5"/>
  <c r="R161" i="5"/>
  <c r="S161" i="5" s="1"/>
  <c r="M160" i="5"/>
  <c r="O160" i="5"/>
  <c r="P160" i="5" s="1"/>
  <c r="K161" i="5"/>
  <c r="L161" i="5" s="1"/>
  <c r="I160" i="5"/>
  <c r="J160" i="5" s="1"/>
  <c r="AU160" i="5" l="1"/>
  <c r="W160" i="5"/>
  <c r="AS160" i="5"/>
  <c r="AV160" i="5"/>
  <c r="AB160" i="5"/>
  <c r="AC160" i="5" s="1"/>
  <c r="N160" i="5"/>
  <c r="AI160" i="5"/>
  <c r="AX160" i="5"/>
  <c r="AY160" i="5" s="1"/>
  <c r="AR160" i="5"/>
  <c r="AO160" i="5"/>
  <c r="AP160" i="5" s="1"/>
  <c r="AE160" i="5"/>
  <c r="AF160" i="5" s="1"/>
  <c r="AH160" i="5"/>
  <c r="AK160" i="5"/>
  <c r="AL160" i="5" s="1"/>
  <c r="R162" i="5"/>
  <c r="S162" i="5" s="1"/>
  <c r="V161" i="5"/>
  <c r="AR161" i="5" s="1"/>
  <c r="T162" i="5"/>
  <c r="U162" i="5" s="1"/>
  <c r="X161" i="5"/>
  <c r="Y161" i="5" s="1"/>
  <c r="I161" i="5"/>
  <c r="J161" i="5" s="1"/>
  <c r="K162" i="5"/>
  <c r="L162" i="5" s="1"/>
  <c r="O161" i="5"/>
  <c r="P161" i="5" s="1"/>
  <c r="M161" i="5"/>
  <c r="AU161" i="5" l="1"/>
  <c r="AV161" i="5" s="1"/>
  <c r="W161" i="5"/>
  <c r="AS161" i="5"/>
  <c r="AB161" i="5"/>
  <c r="AC161" i="5" s="1"/>
  <c r="N161" i="5"/>
  <c r="AF161" i="5"/>
  <c r="AO161" i="5"/>
  <c r="AP161" i="5" s="1"/>
  <c r="AK161" i="5"/>
  <c r="AL161" i="5" s="1"/>
  <c r="AH161" i="5"/>
  <c r="AI161" i="5" s="1"/>
  <c r="AX161" i="5"/>
  <c r="AY161" i="5" s="1"/>
  <c r="AE161" i="5"/>
  <c r="X162" i="5"/>
  <c r="Y162" i="5" s="1"/>
  <c r="T163" i="5"/>
  <c r="U163" i="5" s="1"/>
  <c r="V162" i="5"/>
  <c r="R163" i="5"/>
  <c r="S163" i="5" s="1"/>
  <c r="O162" i="5"/>
  <c r="P162" i="5" s="1"/>
  <c r="M162" i="5"/>
  <c r="K163" i="5"/>
  <c r="L163" i="5" s="1"/>
  <c r="I162" i="5"/>
  <c r="J162" i="5" s="1"/>
  <c r="AU162" i="5" l="1"/>
  <c r="AV162" i="5" s="1"/>
  <c r="W162" i="5"/>
  <c r="AR162" i="5"/>
  <c r="AS162" i="5" s="1"/>
  <c r="AO162" i="5"/>
  <c r="AP162" i="5" s="1"/>
  <c r="AB162" i="5"/>
  <c r="AC162" i="5" s="1"/>
  <c r="N162" i="5"/>
  <c r="AI162" i="5"/>
  <c r="AE162" i="5"/>
  <c r="AF162" i="5" s="1"/>
  <c r="AX162" i="5"/>
  <c r="AY162" i="5" s="1"/>
  <c r="AH162" i="5"/>
  <c r="AK162" i="5"/>
  <c r="AL162" i="5" s="1"/>
  <c r="R164" i="5"/>
  <c r="S164" i="5" s="1"/>
  <c r="T164" i="5"/>
  <c r="U164" i="5" s="1"/>
  <c r="V163" i="5"/>
  <c r="X163" i="5"/>
  <c r="Y163" i="5" s="1"/>
  <c r="I163" i="5"/>
  <c r="J163" i="5" s="1"/>
  <c r="M163" i="5"/>
  <c r="K164" i="5"/>
  <c r="L164" i="5" s="1"/>
  <c r="O163" i="5"/>
  <c r="P163" i="5" s="1"/>
  <c r="AB163" i="5" l="1"/>
  <c r="N163" i="5"/>
  <c r="AC163" i="5"/>
  <c r="AU163" i="5"/>
  <c r="AV163" i="5" s="1"/>
  <c r="W163" i="5"/>
  <c r="AP163" i="5"/>
  <c r="AK163" i="5"/>
  <c r="AL163" i="5" s="1"/>
  <c r="AH163" i="5"/>
  <c r="AI163" i="5" s="1"/>
  <c r="AX163" i="5"/>
  <c r="AR163" i="5"/>
  <c r="AE163" i="5"/>
  <c r="AF163" i="5" s="1"/>
  <c r="AO163" i="5"/>
  <c r="X164" i="5"/>
  <c r="Y164" i="5" s="1"/>
  <c r="V164" i="5"/>
  <c r="T165" i="5"/>
  <c r="U165" i="5" s="1"/>
  <c r="R165" i="5"/>
  <c r="S165" i="5" s="1"/>
  <c r="O164" i="5"/>
  <c r="P164" i="5" s="1"/>
  <c r="K165" i="5"/>
  <c r="L165" i="5" s="1"/>
  <c r="M164" i="5"/>
  <c r="I164" i="5"/>
  <c r="J164" i="5" s="1"/>
  <c r="AR164" i="5" l="1"/>
  <c r="AX164" i="5"/>
  <c r="AS163" i="5"/>
  <c r="AY163" i="5"/>
  <c r="AU164" i="5"/>
  <c r="AV164" i="5" s="1"/>
  <c r="W164" i="5"/>
  <c r="AY164" i="5"/>
  <c r="AP164" i="5"/>
  <c r="AS164" i="5"/>
  <c r="AO164" i="5"/>
  <c r="AH164" i="5"/>
  <c r="AL164" i="5"/>
  <c r="N164" i="5"/>
  <c r="AC164" i="5"/>
  <c r="AI164" i="5"/>
  <c r="AE164" i="5"/>
  <c r="AF164" i="5" s="1"/>
  <c r="AK164" i="5"/>
  <c r="AB164" i="5"/>
  <c r="R166" i="5"/>
  <c r="S166" i="5" s="1"/>
  <c r="T166" i="5"/>
  <c r="U166" i="5" s="1"/>
  <c r="V165" i="5"/>
  <c r="X165" i="5"/>
  <c r="Y165" i="5" s="1"/>
  <c r="I165" i="5"/>
  <c r="J165" i="5" s="1"/>
  <c r="M165" i="5"/>
  <c r="K166" i="5"/>
  <c r="L166" i="5" s="1"/>
  <c r="O165" i="5"/>
  <c r="P165" i="5" s="1"/>
  <c r="AH165" i="5" l="1"/>
  <c r="N165" i="5"/>
  <c r="AI165" i="5"/>
  <c r="AU165" i="5"/>
  <c r="AV165" i="5" s="1"/>
  <c r="W165" i="5"/>
  <c r="AS165" i="5"/>
  <c r="AX165" i="5"/>
  <c r="AY165" i="5" s="1"/>
  <c r="AE165" i="5"/>
  <c r="AF165" i="5" s="1"/>
  <c r="AB165" i="5"/>
  <c r="AC165" i="5" s="1"/>
  <c r="AK165" i="5"/>
  <c r="AL165" i="5" s="1"/>
  <c r="AR165" i="5"/>
  <c r="AO165" i="5"/>
  <c r="X166" i="5"/>
  <c r="Y166" i="5" s="1"/>
  <c r="V166" i="5"/>
  <c r="T167" i="5"/>
  <c r="U167" i="5" s="1"/>
  <c r="R167" i="5"/>
  <c r="S167" i="5" s="1"/>
  <c r="O166" i="5"/>
  <c r="P166" i="5" s="1"/>
  <c r="K167" i="5"/>
  <c r="L167" i="5" s="1"/>
  <c r="M166" i="5"/>
  <c r="I166" i="5"/>
  <c r="J166" i="5" s="1"/>
  <c r="AU166" i="5" l="1"/>
  <c r="W166" i="5"/>
  <c r="AV166" i="5"/>
  <c r="AO166" i="5"/>
  <c r="AP166" i="5" s="1"/>
  <c r="AH166" i="5"/>
  <c r="AI166" i="5" s="1"/>
  <c r="N166" i="5"/>
  <c r="AX166" i="5"/>
  <c r="AY166" i="5" s="1"/>
  <c r="AP165" i="5"/>
  <c r="AK166" i="5"/>
  <c r="AL166" i="5" s="1"/>
  <c r="AR166" i="5"/>
  <c r="AS166" i="5" s="1"/>
  <c r="AB166" i="5"/>
  <c r="AC166" i="5" s="1"/>
  <c r="AE166" i="5"/>
  <c r="AF166" i="5" s="1"/>
  <c r="R168" i="5"/>
  <c r="S168" i="5" s="1"/>
  <c r="T168" i="5"/>
  <c r="U168" i="5" s="1"/>
  <c r="V167" i="5"/>
  <c r="X167" i="5"/>
  <c r="Y167" i="5" s="1"/>
  <c r="I167" i="5"/>
  <c r="J167" i="5" s="1"/>
  <c r="M167" i="5"/>
  <c r="K168" i="5"/>
  <c r="L168" i="5" s="1"/>
  <c r="O167" i="5"/>
  <c r="P167" i="5" s="1"/>
  <c r="AU167" i="5" l="1"/>
  <c r="W167" i="5"/>
  <c r="AV167" i="5"/>
  <c r="AO167" i="5"/>
  <c r="AP167" i="5" s="1"/>
  <c r="AH167" i="5"/>
  <c r="AI167" i="5" s="1"/>
  <c r="N167" i="5"/>
  <c r="AL167" i="5"/>
  <c r="AX167" i="5"/>
  <c r="AY167" i="5" s="1"/>
  <c r="AB167" i="5"/>
  <c r="AC167" i="5" s="1"/>
  <c r="AE167" i="5"/>
  <c r="AF167" i="5" s="1"/>
  <c r="AR167" i="5"/>
  <c r="AS167" i="5" s="1"/>
  <c r="AK167" i="5"/>
  <c r="X168" i="5"/>
  <c r="Y168" i="5" s="1"/>
  <c r="V168" i="5"/>
  <c r="T169" i="5"/>
  <c r="U169" i="5" s="1"/>
  <c r="R169" i="5"/>
  <c r="S169" i="5" s="1"/>
  <c r="O168" i="5"/>
  <c r="P168" i="5" s="1"/>
  <c r="K169" i="5"/>
  <c r="L169" i="5" s="1"/>
  <c r="M168" i="5"/>
  <c r="I168" i="5"/>
  <c r="J168" i="5" s="1"/>
  <c r="AK168" i="5" l="1"/>
  <c r="AU168" i="5"/>
  <c r="W168" i="5"/>
  <c r="AV168" i="5"/>
  <c r="AH168" i="5"/>
  <c r="AI168" i="5" s="1"/>
  <c r="N168" i="5"/>
  <c r="AL168" i="5"/>
  <c r="AR168" i="5"/>
  <c r="AS168" i="5" s="1"/>
  <c r="AO168" i="5"/>
  <c r="AP168" i="5" s="1"/>
  <c r="AB168" i="5"/>
  <c r="AC168" i="5" s="1"/>
  <c r="AE168" i="5"/>
  <c r="AF168" i="5" s="1"/>
  <c r="AX168" i="5"/>
  <c r="AY168" i="5" s="1"/>
  <c r="R170" i="5"/>
  <c r="S170" i="5" s="1"/>
  <c r="T170" i="5"/>
  <c r="U170" i="5" s="1"/>
  <c r="V169" i="5"/>
  <c r="X169" i="5"/>
  <c r="Y169" i="5" s="1"/>
  <c r="I169" i="5"/>
  <c r="J169" i="5" s="1"/>
  <c r="K170" i="5"/>
  <c r="L170" i="5" s="1"/>
  <c r="M169" i="5"/>
  <c r="O169" i="5"/>
  <c r="P169" i="5" s="1"/>
  <c r="AU169" i="5" l="1"/>
  <c r="W169" i="5"/>
  <c r="AV169" i="5"/>
  <c r="AO169" i="5"/>
  <c r="AP169" i="5" s="1"/>
  <c r="AH169" i="5"/>
  <c r="AI169" i="5" s="1"/>
  <c r="N169" i="5"/>
  <c r="AC169" i="5"/>
  <c r="AX169" i="5"/>
  <c r="AY169" i="5" s="1"/>
  <c r="AE169" i="5"/>
  <c r="AF169" i="5" s="1"/>
  <c r="AR169" i="5"/>
  <c r="AS169" i="5" s="1"/>
  <c r="AB169" i="5"/>
  <c r="AK169" i="5"/>
  <c r="AL169" i="5" s="1"/>
  <c r="V170" i="5"/>
  <c r="T171" i="5"/>
  <c r="U171" i="5" s="1"/>
  <c r="X170" i="5"/>
  <c r="Y170" i="5" s="1"/>
  <c r="R171" i="5"/>
  <c r="S171" i="5" s="1"/>
  <c r="O170" i="5"/>
  <c r="P170" i="5" s="1"/>
  <c r="M170" i="5"/>
  <c r="K171" i="5"/>
  <c r="L171" i="5" s="1"/>
  <c r="I170" i="5"/>
  <c r="J170" i="5" s="1"/>
  <c r="AU170" i="5" l="1"/>
  <c r="W170" i="5"/>
  <c r="AV170" i="5"/>
  <c r="AH170" i="5"/>
  <c r="AI170" i="5" s="1"/>
  <c r="N170" i="5"/>
  <c r="AK170" i="5"/>
  <c r="AL170" i="5" s="1"/>
  <c r="AB170" i="5"/>
  <c r="AC170" i="5" s="1"/>
  <c r="AX170" i="5"/>
  <c r="AY170" i="5" s="1"/>
  <c r="AR170" i="5"/>
  <c r="AS170" i="5" s="1"/>
  <c r="AO170" i="5"/>
  <c r="AP170" i="5" s="1"/>
  <c r="AE170" i="5"/>
  <c r="AF170" i="5" s="1"/>
  <c r="X171" i="5"/>
  <c r="Y171" i="5" s="1"/>
  <c r="R172" i="5"/>
  <c r="S172" i="5" s="1"/>
  <c r="T172" i="5"/>
  <c r="U172" i="5" s="1"/>
  <c r="V171" i="5"/>
  <c r="M171" i="5"/>
  <c r="I171" i="5"/>
  <c r="J171" i="5" s="1"/>
  <c r="K172" i="5"/>
  <c r="L172" i="5" s="1"/>
  <c r="O171" i="5"/>
  <c r="P171" i="5" s="1"/>
  <c r="AU171" i="5" l="1"/>
  <c r="W171" i="5"/>
  <c r="AV171" i="5"/>
  <c r="AH171" i="5"/>
  <c r="AI171" i="5" s="1"/>
  <c r="N171" i="5"/>
  <c r="AB171" i="5"/>
  <c r="AC171" i="5" s="1"/>
  <c r="AE171" i="5"/>
  <c r="AF171" i="5" s="1"/>
  <c r="AK171" i="5"/>
  <c r="AL171" i="5" s="1"/>
  <c r="AR171" i="5"/>
  <c r="AS171" i="5" s="1"/>
  <c r="AO171" i="5"/>
  <c r="AP171" i="5" s="1"/>
  <c r="AX171" i="5"/>
  <c r="AY171" i="5" s="1"/>
  <c r="V172" i="5"/>
  <c r="T173" i="5"/>
  <c r="U173" i="5" s="1"/>
  <c r="R173" i="5"/>
  <c r="S173" i="5" s="1"/>
  <c r="X172" i="5"/>
  <c r="Y172" i="5" s="1"/>
  <c r="O172" i="5"/>
  <c r="P172" i="5" s="1"/>
  <c r="K173" i="5"/>
  <c r="L173" i="5" s="1"/>
  <c r="I172" i="5"/>
  <c r="J172" i="5" s="1"/>
  <c r="M172" i="5"/>
  <c r="AU172" i="5" l="1"/>
  <c r="W172" i="5"/>
  <c r="AV172" i="5"/>
  <c r="AH172" i="5"/>
  <c r="AI172" i="5" s="1"/>
  <c r="N172" i="5"/>
  <c r="AR172" i="5"/>
  <c r="AS172" i="5" s="1"/>
  <c r="AO172" i="5"/>
  <c r="AP172" i="5" s="1"/>
  <c r="AX172" i="5"/>
  <c r="AY172" i="5" s="1"/>
  <c r="AE172" i="5"/>
  <c r="AF172" i="5" s="1"/>
  <c r="AB172" i="5"/>
  <c r="AC172" i="5" s="1"/>
  <c r="AK172" i="5"/>
  <c r="AL172" i="5" s="1"/>
  <c r="R174" i="5"/>
  <c r="S174" i="5" s="1"/>
  <c r="X173" i="5"/>
  <c r="Y173" i="5" s="1"/>
  <c r="T174" i="5"/>
  <c r="U174" i="5" s="1"/>
  <c r="V173" i="5"/>
  <c r="M173" i="5"/>
  <c r="I173" i="5"/>
  <c r="J173" i="5" s="1"/>
  <c r="K174" i="5"/>
  <c r="L174" i="5" s="1"/>
  <c r="O173" i="5"/>
  <c r="P173" i="5" s="1"/>
  <c r="AH173" i="5" l="1"/>
  <c r="N173" i="5"/>
  <c r="AI173" i="5"/>
  <c r="AO173" i="5"/>
  <c r="AP173" i="5" s="1"/>
  <c r="W173" i="5"/>
  <c r="AY173" i="5"/>
  <c r="AE173" i="5"/>
  <c r="AF173" i="5" s="1"/>
  <c r="AK173" i="5"/>
  <c r="AL173" i="5" s="1"/>
  <c r="AB173" i="5"/>
  <c r="AC173" i="5" s="1"/>
  <c r="AU173" i="5"/>
  <c r="AV173" i="5" s="1"/>
  <c r="AX173" i="5"/>
  <c r="AR173" i="5"/>
  <c r="AS173" i="5" s="1"/>
  <c r="T175" i="5"/>
  <c r="U175" i="5" s="1"/>
  <c r="V174" i="5"/>
  <c r="X174" i="5"/>
  <c r="Y174" i="5" s="1"/>
  <c r="R175" i="5"/>
  <c r="S175" i="5" s="1"/>
  <c r="O174" i="5"/>
  <c r="P174" i="5" s="1"/>
  <c r="K175" i="5"/>
  <c r="L175" i="5" s="1"/>
  <c r="I174" i="5"/>
  <c r="J174" i="5" s="1"/>
  <c r="M174" i="5"/>
  <c r="AO174" i="5" l="1"/>
  <c r="W174" i="5"/>
  <c r="AP174" i="5"/>
  <c r="AH174" i="5"/>
  <c r="AI174" i="5" s="1"/>
  <c r="N174" i="5"/>
  <c r="AR174" i="5"/>
  <c r="AS174" i="5" s="1"/>
  <c r="AU174" i="5"/>
  <c r="AV174" i="5" s="1"/>
  <c r="AX174" i="5"/>
  <c r="AY174" i="5" s="1"/>
  <c r="AE174" i="5"/>
  <c r="AF174" i="5" s="1"/>
  <c r="AB174" i="5"/>
  <c r="AC174" i="5" s="1"/>
  <c r="AK174" i="5"/>
  <c r="AL174" i="5" s="1"/>
  <c r="R176" i="5"/>
  <c r="S176" i="5" s="1"/>
  <c r="X175" i="5"/>
  <c r="Y175" i="5" s="1"/>
  <c r="V175" i="5"/>
  <c r="T176" i="5"/>
  <c r="U176" i="5" s="1"/>
  <c r="M175" i="5"/>
  <c r="I175" i="5"/>
  <c r="J175" i="5" s="1"/>
  <c r="K176" i="5"/>
  <c r="L176" i="5" s="1"/>
  <c r="O175" i="5"/>
  <c r="P175" i="5" s="1"/>
  <c r="AH175" i="5" l="1"/>
  <c r="AI175" i="5" s="1"/>
  <c r="N175" i="5"/>
  <c r="AO175" i="5"/>
  <c r="AP175" i="5" s="1"/>
  <c r="W175" i="5"/>
  <c r="AS175" i="5"/>
  <c r="AU175" i="5"/>
  <c r="AV175" i="5" s="1"/>
  <c r="AB175" i="5"/>
  <c r="AC175" i="5" s="1"/>
  <c r="AK175" i="5"/>
  <c r="AL175" i="5" s="1"/>
  <c r="AE175" i="5"/>
  <c r="AF175" i="5" s="1"/>
  <c r="AR175" i="5"/>
  <c r="AX175" i="5"/>
  <c r="AY175" i="5" s="1"/>
  <c r="T177" i="5"/>
  <c r="U177" i="5" s="1"/>
  <c r="V176" i="5"/>
  <c r="X176" i="5"/>
  <c r="Y176" i="5" s="1"/>
  <c r="R177" i="5"/>
  <c r="S177" i="5" s="1"/>
  <c r="O176" i="5"/>
  <c r="P176" i="5" s="1"/>
  <c r="K177" i="5"/>
  <c r="L177" i="5" s="1"/>
  <c r="I176" i="5"/>
  <c r="J176" i="5" s="1"/>
  <c r="M176" i="5"/>
  <c r="AO176" i="5" l="1"/>
  <c r="W176" i="5"/>
  <c r="AP176" i="5"/>
  <c r="AE176" i="5"/>
  <c r="AF176" i="5" s="1"/>
  <c r="N176" i="5"/>
  <c r="AX176" i="5"/>
  <c r="AY176" i="5" s="1"/>
  <c r="AR176" i="5"/>
  <c r="AS176" i="5" s="1"/>
  <c r="AU176" i="5"/>
  <c r="AV176" i="5" s="1"/>
  <c r="AB176" i="5"/>
  <c r="AC176" i="5" s="1"/>
  <c r="AH176" i="5"/>
  <c r="AI176" i="5" s="1"/>
  <c r="AK176" i="5"/>
  <c r="AL176" i="5" s="1"/>
  <c r="X177" i="5"/>
  <c r="Y177" i="5" s="1"/>
  <c r="R178" i="5"/>
  <c r="S178" i="5" s="1"/>
  <c r="V177" i="5"/>
  <c r="T178" i="5"/>
  <c r="U178" i="5" s="1"/>
  <c r="M177" i="5"/>
  <c r="I177" i="5"/>
  <c r="J177" i="5" s="1"/>
  <c r="K178" i="5"/>
  <c r="L178" i="5" s="1"/>
  <c r="O177" i="5"/>
  <c r="P177" i="5" s="1"/>
  <c r="AE177" i="5" l="1"/>
  <c r="AF177" i="5" s="1"/>
  <c r="N177" i="5"/>
  <c r="AO177" i="5"/>
  <c r="AP177" i="5" s="1"/>
  <c r="W177" i="5"/>
  <c r="AS177" i="5"/>
  <c r="AU177" i="5"/>
  <c r="AV177" i="5" s="1"/>
  <c r="AX177" i="5"/>
  <c r="AY177" i="5" s="1"/>
  <c r="AK177" i="5"/>
  <c r="AL177" i="5" s="1"/>
  <c r="AH177" i="5"/>
  <c r="AI177" i="5" s="1"/>
  <c r="AB177" i="5"/>
  <c r="AC177" i="5" s="1"/>
  <c r="AR177" i="5"/>
  <c r="T179" i="5"/>
  <c r="U179" i="5" s="1"/>
  <c r="V178" i="5"/>
  <c r="R179" i="5"/>
  <c r="S179" i="5" s="1"/>
  <c r="X178" i="5"/>
  <c r="Y178" i="5" s="1"/>
  <c r="O178" i="5"/>
  <c r="P178" i="5" s="1"/>
  <c r="K179" i="5"/>
  <c r="L179" i="5" s="1"/>
  <c r="I178" i="5"/>
  <c r="J178" i="5" s="1"/>
  <c r="M178" i="5"/>
  <c r="AU178" i="5" l="1"/>
  <c r="AV178" i="5" s="1"/>
  <c r="W178" i="5"/>
  <c r="AE178" i="5"/>
  <c r="AF178" i="5" s="1"/>
  <c r="N178" i="5"/>
  <c r="AC178" i="5"/>
  <c r="AR178" i="5"/>
  <c r="AS178" i="5" s="1"/>
  <c r="AX178" i="5"/>
  <c r="AY178" i="5" s="1"/>
  <c r="AH178" i="5"/>
  <c r="AI178" i="5" s="1"/>
  <c r="AO178" i="5"/>
  <c r="AP178" i="5" s="1"/>
  <c r="AB178" i="5"/>
  <c r="AK178" i="5"/>
  <c r="AL178" i="5" s="1"/>
  <c r="X179" i="5"/>
  <c r="Y179" i="5" s="1"/>
  <c r="R180" i="5"/>
  <c r="S180" i="5" s="1"/>
  <c r="V179" i="5"/>
  <c r="T180" i="5"/>
  <c r="U180" i="5" s="1"/>
  <c r="M179" i="5"/>
  <c r="I179" i="5"/>
  <c r="J179" i="5" s="1"/>
  <c r="K180" i="5"/>
  <c r="L180" i="5" s="1"/>
  <c r="O179" i="5"/>
  <c r="P179" i="5" s="1"/>
  <c r="AE179" i="5" l="1"/>
  <c r="AF179" i="5" s="1"/>
  <c r="N179" i="5"/>
  <c r="AU179" i="5"/>
  <c r="AV179" i="5" s="1"/>
  <c r="W179" i="5"/>
  <c r="AS179" i="5"/>
  <c r="AX179" i="5"/>
  <c r="AY179" i="5" s="1"/>
  <c r="AO179" i="5"/>
  <c r="AP179" i="5" s="1"/>
  <c r="AK179" i="5"/>
  <c r="AL179" i="5" s="1"/>
  <c r="AH179" i="5"/>
  <c r="AI179" i="5" s="1"/>
  <c r="AB179" i="5"/>
  <c r="AC179" i="5" s="1"/>
  <c r="AR179" i="5"/>
  <c r="V180" i="5"/>
  <c r="T181" i="5"/>
  <c r="U181" i="5" s="1"/>
  <c r="R181" i="5"/>
  <c r="S181" i="5" s="1"/>
  <c r="X180" i="5"/>
  <c r="Y180" i="5" s="1"/>
  <c r="O180" i="5"/>
  <c r="P180" i="5" s="1"/>
  <c r="K181" i="5"/>
  <c r="L181" i="5" s="1"/>
  <c r="I180" i="5"/>
  <c r="J180" i="5" s="1"/>
  <c r="M180" i="5"/>
  <c r="AU180" i="5" l="1"/>
  <c r="W180" i="5"/>
  <c r="AV180" i="5"/>
  <c r="AE180" i="5"/>
  <c r="AF180" i="5" s="1"/>
  <c r="N180" i="5"/>
  <c r="AI180" i="5"/>
  <c r="AL180" i="5"/>
  <c r="AR180" i="5"/>
  <c r="AS180" i="5" s="1"/>
  <c r="AX180" i="5"/>
  <c r="AY180" i="5" s="1"/>
  <c r="AO180" i="5"/>
  <c r="AP180" i="5" s="1"/>
  <c r="AB180" i="5"/>
  <c r="AC180" i="5" s="1"/>
  <c r="AH180" i="5"/>
  <c r="AK180" i="5"/>
  <c r="X181" i="5"/>
  <c r="Y181" i="5" s="1"/>
  <c r="R182" i="5"/>
  <c r="S182" i="5" s="1"/>
  <c r="T182" i="5"/>
  <c r="U182" i="5" s="1"/>
  <c r="V181" i="5"/>
  <c r="M181" i="5"/>
  <c r="I181" i="5"/>
  <c r="J181" i="5" s="1"/>
  <c r="K182" i="5"/>
  <c r="L182" i="5" s="1"/>
  <c r="O181" i="5"/>
  <c r="P181" i="5" s="1"/>
  <c r="AE181" i="5" l="1"/>
  <c r="N181" i="5"/>
  <c r="AF181" i="5"/>
  <c r="AR181" i="5"/>
  <c r="AS181" i="5" s="1"/>
  <c r="W181" i="5"/>
  <c r="AK181" i="5"/>
  <c r="AL181" i="5" s="1"/>
  <c r="AH181" i="5"/>
  <c r="AI181" i="5" s="1"/>
  <c r="AB181" i="5"/>
  <c r="AC181" i="5" s="1"/>
  <c r="AU181" i="5"/>
  <c r="AX181" i="5"/>
  <c r="AO181" i="5"/>
  <c r="AP181" i="5" s="1"/>
  <c r="T183" i="5"/>
  <c r="U183" i="5" s="1"/>
  <c r="V182" i="5"/>
  <c r="R183" i="5"/>
  <c r="S183" i="5" s="1"/>
  <c r="X182" i="5"/>
  <c r="Y182" i="5" s="1"/>
  <c r="O182" i="5"/>
  <c r="P182" i="5" s="1"/>
  <c r="K183" i="5"/>
  <c r="L183" i="5" s="1"/>
  <c r="I182" i="5"/>
  <c r="J182" i="5" s="1"/>
  <c r="M182" i="5"/>
  <c r="AU182" i="5" l="1"/>
  <c r="AR182" i="5"/>
  <c r="W182" i="5"/>
  <c r="AS182" i="5"/>
  <c r="AV182" i="5"/>
  <c r="AV181" i="5"/>
  <c r="AE182" i="5"/>
  <c r="AF182" i="5" s="1"/>
  <c r="N182" i="5"/>
  <c r="AO182" i="5"/>
  <c r="AP182" i="5" s="1"/>
  <c r="AX182" i="5"/>
  <c r="AY182" i="5" s="1"/>
  <c r="AY181" i="5"/>
  <c r="AH182" i="5"/>
  <c r="AI182" i="5" s="1"/>
  <c r="AB182" i="5"/>
  <c r="AC182" i="5" s="1"/>
  <c r="AK182" i="5"/>
  <c r="AL182" i="5" s="1"/>
  <c r="V183" i="5"/>
  <c r="X183" i="5"/>
  <c r="Y183" i="5" s="1"/>
  <c r="R184" i="5"/>
  <c r="S184" i="5" s="1"/>
  <c r="T184" i="5"/>
  <c r="U184" i="5" s="1"/>
  <c r="M183" i="5"/>
  <c r="I183" i="5"/>
  <c r="J183" i="5" s="1"/>
  <c r="K184" i="5"/>
  <c r="L184" i="5" s="1"/>
  <c r="O183" i="5"/>
  <c r="P183" i="5" s="1"/>
  <c r="AO183" i="5" l="1"/>
  <c r="W183" i="5"/>
  <c r="AP183" i="5"/>
  <c r="AE183" i="5"/>
  <c r="AF183" i="5" s="1"/>
  <c r="N183" i="5"/>
  <c r="AL183" i="5"/>
  <c r="AU183" i="5"/>
  <c r="AV183" i="5" s="1"/>
  <c r="AR183" i="5"/>
  <c r="AS183" i="5" s="1"/>
  <c r="AX183" i="5"/>
  <c r="AY183" i="5" s="1"/>
  <c r="AH183" i="5"/>
  <c r="AI183" i="5" s="1"/>
  <c r="AK183" i="5"/>
  <c r="AB183" i="5"/>
  <c r="T185" i="5"/>
  <c r="U185" i="5" s="1"/>
  <c r="R185" i="5"/>
  <c r="S185" i="5" s="1"/>
  <c r="X184" i="5"/>
  <c r="Y184" i="5" s="1"/>
  <c r="V184" i="5"/>
  <c r="O184" i="5"/>
  <c r="P184" i="5" s="1"/>
  <c r="I184" i="5"/>
  <c r="J184" i="5" s="1"/>
  <c r="K185" i="5"/>
  <c r="L185" i="5" s="1"/>
  <c r="M184" i="5"/>
  <c r="AE184" i="5" l="1"/>
  <c r="AF184" i="5" s="1"/>
  <c r="N184" i="5"/>
  <c r="AO184" i="5"/>
  <c r="AP184" i="5" s="1"/>
  <c r="W184" i="5"/>
  <c r="AV184" i="5"/>
  <c r="AB184" i="5"/>
  <c r="AC184" i="5" s="1"/>
  <c r="AC183" i="5"/>
  <c r="AK184" i="5"/>
  <c r="AL184" i="5" s="1"/>
  <c r="AX184" i="5"/>
  <c r="AY184" i="5" s="1"/>
  <c r="AU184" i="5"/>
  <c r="AH184" i="5"/>
  <c r="AI184" i="5" s="1"/>
  <c r="AR184" i="5"/>
  <c r="AS184" i="5" s="1"/>
  <c r="X185" i="5"/>
  <c r="Y185" i="5" s="1"/>
  <c r="R186" i="5"/>
  <c r="S186" i="5" s="1"/>
  <c r="V185" i="5"/>
  <c r="T186" i="5"/>
  <c r="U186" i="5" s="1"/>
  <c r="M185" i="5"/>
  <c r="K186" i="5"/>
  <c r="L186" i="5" s="1"/>
  <c r="I185" i="5"/>
  <c r="J185" i="5" s="1"/>
  <c r="O185" i="5"/>
  <c r="P185" i="5" s="1"/>
  <c r="AE185" i="5" l="1"/>
  <c r="AF185" i="5" s="1"/>
  <c r="N185" i="5"/>
  <c r="AO185" i="5"/>
  <c r="AP185" i="5" s="1"/>
  <c r="W185" i="5"/>
  <c r="AR185" i="5"/>
  <c r="AS185" i="5" s="1"/>
  <c r="AU185" i="5"/>
  <c r="AV185" i="5" s="1"/>
  <c r="AK185" i="5"/>
  <c r="AL185" i="5" s="1"/>
  <c r="AH185" i="5"/>
  <c r="AI185" i="5" s="1"/>
  <c r="AX185" i="5"/>
  <c r="AY185" i="5" s="1"/>
  <c r="AB185" i="5"/>
  <c r="AC185" i="5" s="1"/>
  <c r="T187" i="5"/>
  <c r="U187" i="5" s="1"/>
  <c r="V186" i="5"/>
  <c r="R187" i="5"/>
  <c r="S187" i="5" s="1"/>
  <c r="X186" i="5"/>
  <c r="Y186" i="5" s="1"/>
  <c r="O186" i="5"/>
  <c r="P186" i="5" s="1"/>
  <c r="I186" i="5"/>
  <c r="J186" i="5" s="1"/>
  <c r="K187" i="5"/>
  <c r="L187" i="5" s="1"/>
  <c r="M186" i="5"/>
  <c r="AU186" i="5" l="1"/>
  <c r="AE186" i="5"/>
  <c r="AF186" i="5" s="1"/>
  <c r="N186" i="5"/>
  <c r="AR186" i="5"/>
  <c r="AS186" i="5" s="1"/>
  <c r="W186" i="5"/>
  <c r="AV186" i="5"/>
  <c r="AX186" i="5"/>
  <c r="AY186" i="5" s="1"/>
  <c r="AB186" i="5"/>
  <c r="AC186" i="5" s="1"/>
  <c r="AO186" i="5"/>
  <c r="AP186" i="5" s="1"/>
  <c r="AK186" i="5"/>
  <c r="AL186" i="5" s="1"/>
  <c r="AH186" i="5"/>
  <c r="AI186" i="5" s="1"/>
  <c r="R188" i="5"/>
  <c r="S188" i="5" s="1"/>
  <c r="V187" i="5"/>
  <c r="X187" i="5"/>
  <c r="Y187" i="5" s="1"/>
  <c r="T188" i="5"/>
  <c r="U188" i="5" s="1"/>
  <c r="M187" i="5"/>
  <c r="K188" i="5"/>
  <c r="L188" i="5" s="1"/>
  <c r="I187" i="5"/>
  <c r="J187" i="5" s="1"/>
  <c r="O187" i="5"/>
  <c r="P187" i="5" s="1"/>
  <c r="AR187" i="5" l="1"/>
  <c r="AS187" i="5" s="1"/>
  <c r="W187" i="5"/>
  <c r="AE187" i="5"/>
  <c r="AF187" i="5" s="1"/>
  <c r="N187" i="5"/>
  <c r="AC187" i="5"/>
  <c r="AU187" i="5"/>
  <c r="AV187" i="5" s="1"/>
  <c r="AO187" i="5"/>
  <c r="AP187" i="5" s="1"/>
  <c r="AH187" i="5"/>
  <c r="AI187" i="5" s="1"/>
  <c r="AK187" i="5"/>
  <c r="AL187" i="5" s="1"/>
  <c r="AB187" i="5"/>
  <c r="AX187" i="5"/>
  <c r="AY187" i="5" s="1"/>
  <c r="T189" i="5"/>
  <c r="U189" i="5" s="1"/>
  <c r="X188" i="5"/>
  <c r="Y188" i="5" s="1"/>
  <c r="V188" i="5"/>
  <c r="R189" i="5"/>
  <c r="S189" i="5" s="1"/>
  <c r="O188" i="5"/>
  <c r="P188" i="5" s="1"/>
  <c r="I188" i="5"/>
  <c r="J188" i="5" s="1"/>
  <c r="K189" i="5"/>
  <c r="L189" i="5" s="1"/>
  <c r="M188" i="5"/>
  <c r="AR188" i="5" l="1"/>
  <c r="W188" i="5"/>
  <c r="AS188" i="5"/>
  <c r="AE188" i="5"/>
  <c r="AF188" i="5" s="1"/>
  <c r="N188" i="5"/>
  <c r="AL188" i="5"/>
  <c r="AI188" i="5"/>
  <c r="AX188" i="5"/>
  <c r="AY188" i="5" s="1"/>
  <c r="AO188" i="5"/>
  <c r="AP188" i="5" s="1"/>
  <c r="AB188" i="5"/>
  <c r="AC188" i="5" s="1"/>
  <c r="AU188" i="5"/>
  <c r="AV188" i="5" s="1"/>
  <c r="AH188" i="5"/>
  <c r="AK188" i="5"/>
  <c r="R190" i="5"/>
  <c r="S190" i="5" s="1"/>
  <c r="V189" i="5"/>
  <c r="X189" i="5"/>
  <c r="Y189" i="5" s="1"/>
  <c r="T190" i="5"/>
  <c r="U190" i="5" s="1"/>
  <c r="M189" i="5"/>
  <c r="K190" i="5"/>
  <c r="L190" i="5" s="1"/>
  <c r="I189" i="5"/>
  <c r="J189" i="5" s="1"/>
  <c r="O189" i="5"/>
  <c r="P189" i="5" s="1"/>
  <c r="AR189" i="5" l="1"/>
  <c r="AS189" i="5" s="1"/>
  <c r="W189" i="5"/>
  <c r="AE189" i="5"/>
  <c r="AF189" i="5" s="1"/>
  <c r="N189" i="5"/>
  <c r="AU189" i="5"/>
  <c r="AV189" i="5" s="1"/>
  <c r="AO189" i="5"/>
  <c r="AP189" i="5" s="1"/>
  <c r="AH189" i="5"/>
  <c r="AI189" i="5" s="1"/>
  <c r="AK189" i="5"/>
  <c r="AL189" i="5" s="1"/>
  <c r="AB189" i="5"/>
  <c r="AC189" i="5" s="1"/>
  <c r="AX189" i="5"/>
  <c r="AY189" i="5" s="1"/>
  <c r="T191" i="5"/>
  <c r="U191" i="5" s="1"/>
  <c r="X190" i="5"/>
  <c r="Y190" i="5" s="1"/>
  <c r="V190" i="5"/>
  <c r="R191" i="5"/>
  <c r="S191" i="5" s="1"/>
  <c r="O190" i="5"/>
  <c r="P190" i="5" s="1"/>
  <c r="I190" i="5"/>
  <c r="J190" i="5" s="1"/>
  <c r="K191" i="5"/>
  <c r="L191" i="5" s="1"/>
  <c r="M190" i="5"/>
  <c r="AO190" i="5" l="1"/>
  <c r="AP190" i="5" s="1"/>
  <c r="AE190" i="5"/>
  <c r="AF190" i="5" s="1"/>
  <c r="N190" i="5"/>
  <c r="AR190" i="5"/>
  <c r="AS190" i="5" s="1"/>
  <c r="W190" i="5"/>
  <c r="AX190" i="5"/>
  <c r="AY190" i="5" s="1"/>
  <c r="AK190" i="5"/>
  <c r="AL190" i="5" s="1"/>
  <c r="AB190" i="5"/>
  <c r="AC190" i="5" s="1"/>
  <c r="AH190" i="5"/>
  <c r="AI190" i="5" s="1"/>
  <c r="AU190" i="5"/>
  <c r="AV190" i="5" s="1"/>
  <c r="R192" i="5"/>
  <c r="S192" i="5" s="1"/>
  <c r="X191" i="5"/>
  <c r="Y191" i="5" s="1"/>
  <c r="V191" i="5"/>
  <c r="T192" i="5"/>
  <c r="U192" i="5" s="1"/>
  <c r="M191" i="5"/>
  <c r="K192" i="5"/>
  <c r="L192" i="5" s="1"/>
  <c r="I191" i="5"/>
  <c r="J191" i="5" s="1"/>
  <c r="O191" i="5"/>
  <c r="P191" i="5" s="1"/>
  <c r="AE191" i="5" l="1"/>
  <c r="AF191" i="5" s="1"/>
  <c r="N191" i="5"/>
  <c r="AR191" i="5"/>
  <c r="AS191" i="5" s="1"/>
  <c r="W191" i="5"/>
  <c r="AU191" i="5"/>
  <c r="AV191" i="5" s="1"/>
  <c r="AX191" i="5"/>
  <c r="AY191" i="5" s="1"/>
  <c r="AH191" i="5"/>
  <c r="AI191" i="5" s="1"/>
  <c r="AB191" i="5"/>
  <c r="AC191" i="5" s="1"/>
  <c r="AK191" i="5"/>
  <c r="AL191" i="5" s="1"/>
  <c r="AO191" i="5"/>
  <c r="AP191" i="5" s="1"/>
  <c r="V192" i="5"/>
  <c r="T193" i="5"/>
  <c r="U193" i="5" s="1"/>
  <c r="X192" i="5"/>
  <c r="Y192" i="5" s="1"/>
  <c r="R193" i="5"/>
  <c r="S193" i="5" s="1"/>
  <c r="O192" i="5"/>
  <c r="P192" i="5" s="1"/>
  <c r="I192" i="5"/>
  <c r="J192" i="5" s="1"/>
  <c r="K193" i="5"/>
  <c r="L193" i="5" s="1"/>
  <c r="M192" i="5"/>
  <c r="AR192" i="5" l="1"/>
  <c r="W192" i="5"/>
  <c r="AS192" i="5"/>
  <c r="AE192" i="5"/>
  <c r="AF192" i="5" s="1"/>
  <c r="N192" i="5"/>
  <c r="AI192" i="5"/>
  <c r="AO192" i="5"/>
  <c r="AP192" i="5" s="1"/>
  <c r="AX192" i="5"/>
  <c r="AY192" i="5" s="1"/>
  <c r="AU192" i="5"/>
  <c r="AV192" i="5" s="1"/>
  <c r="AK192" i="5"/>
  <c r="AL192" i="5" s="1"/>
  <c r="AB192" i="5"/>
  <c r="AC192" i="5" s="1"/>
  <c r="AH192" i="5"/>
  <c r="R194" i="5"/>
  <c r="S194" i="5" s="1"/>
  <c r="X193" i="5"/>
  <c r="Y193" i="5" s="1"/>
  <c r="T194" i="5"/>
  <c r="U194" i="5" s="1"/>
  <c r="V193" i="5"/>
  <c r="M193" i="5"/>
  <c r="K194" i="5"/>
  <c r="L194" i="5" s="1"/>
  <c r="I193" i="5"/>
  <c r="J193" i="5" s="1"/>
  <c r="O193" i="5"/>
  <c r="P193" i="5" s="1"/>
  <c r="AR193" i="5" l="1"/>
  <c r="W193" i="5"/>
  <c r="AS193" i="5"/>
  <c r="AE193" i="5"/>
  <c r="AF193" i="5" s="1"/>
  <c r="N193" i="5"/>
  <c r="AB193" i="5"/>
  <c r="AC193" i="5" s="1"/>
  <c r="AH193" i="5"/>
  <c r="AI193" i="5" s="1"/>
  <c r="AK193" i="5"/>
  <c r="AL193" i="5" s="1"/>
  <c r="AX193" i="5"/>
  <c r="AY193" i="5" s="1"/>
  <c r="AU193" i="5"/>
  <c r="AV193" i="5" s="1"/>
  <c r="AO193" i="5"/>
  <c r="AP193" i="5" s="1"/>
  <c r="T195" i="5"/>
  <c r="U195" i="5" s="1"/>
  <c r="V194" i="5"/>
  <c r="X194" i="5"/>
  <c r="Y194" i="5" s="1"/>
  <c r="R195" i="5"/>
  <c r="S195" i="5" s="1"/>
  <c r="O194" i="5"/>
  <c r="P194" i="5" s="1"/>
  <c r="I194" i="5"/>
  <c r="J194" i="5" s="1"/>
  <c r="K195" i="5"/>
  <c r="L195" i="5" s="1"/>
  <c r="M194" i="5"/>
  <c r="AR194" i="5" l="1"/>
  <c r="AS194" i="5" s="1"/>
  <c r="W194" i="5"/>
  <c r="AO194" i="5"/>
  <c r="AP194" i="5" s="1"/>
  <c r="AB194" i="5"/>
  <c r="AC194" i="5" s="1"/>
  <c r="N194" i="5"/>
  <c r="AI194" i="5"/>
  <c r="AU194" i="5"/>
  <c r="AV194" i="5" s="1"/>
  <c r="AE194" i="5"/>
  <c r="AF194" i="5" s="1"/>
  <c r="AK194" i="5"/>
  <c r="AL194" i="5" s="1"/>
  <c r="AH194" i="5"/>
  <c r="AX194" i="5"/>
  <c r="R196" i="5"/>
  <c r="S196" i="5" s="1"/>
  <c r="X195" i="5"/>
  <c r="Y195" i="5" s="1"/>
  <c r="V195" i="5"/>
  <c r="T196" i="5"/>
  <c r="U196" i="5" s="1"/>
  <c r="M195" i="5"/>
  <c r="I195" i="5"/>
  <c r="J195" i="5" s="1"/>
  <c r="K196" i="5"/>
  <c r="L196" i="5" s="1"/>
  <c r="O195" i="5"/>
  <c r="P195" i="5" s="1"/>
  <c r="AB195" i="5" l="1"/>
  <c r="N195" i="5"/>
  <c r="AC195" i="5"/>
  <c r="AR195" i="5"/>
  <c r="AS195" i="5" s="1"/>
  <c r="W195" i="5"/>
  <c r="AX195" i="5"/>
  <c r="AY195" i="5" s="1"/>
  <c r="AY194" i="5"/>
  <c r="AO195" i="5"/>
  <c r="AP195" i="5" s="1"/>
  <c r="AU195" i="5"/>
  <c r="AV195" i="5" s="1"/>
  <c r="AK195" i="5"/>
  <c r="AL195" i="5" s="1"/>
  <c r="AH195" i="5"/>
  <c r="AI195" i="5" s="1"/>
  <c r="AE195" i="5"/>
  <c r="AF195" i="5" s="1"/>
  <c r="V196" i="5"/>
  <c r="T197" i="5"/>
  <c r="U197" i="5" s="1"/>
  <c r="X196" i="5"/>
  <c r="Y196" i="5" s="1"/>
  <c r="R197" i="5"/>
  <c r="S197" i="5" s="1"/>
  <c r="O196" i="5"/>
  <c r="P196" i="5" s="1"/>
  <c r="K197" i="5"/>
  <c r="L197" i="5" s="1"/>
  <c r="I196" i="5"/>
  <c r="J196" i="5" s="1"/>
  <c r="M196" i="5"/>
  <c r="AR196" i="5" l="1"/>
  <c r="W196" i="5"/>
  <c r="AS196" i="5"/>
  <c r="AK196" i="5"/>
  <c r="AL196" i="5" s="1"/>
  <c r="N196" i="5"/>
  <c r="AU196" i="5"/>
  <c r="AV196" i="5" s="1"/>
  <c r="AX196" i="5"/>
  <c r="AY196" i="5" s="1"/>
  <c r="AO196" i="5"/>
  <c r="AP196" i="5" s="1"/>
  <c r="AH196" i="5"/>
  <c r="AI196" i="5" s="1"/>
  <c r="AB196" i="5"/>
  <c r="AC196" i="5" s="1"/>
  <c r="AE196" i="5"/>
  <c r="AF196" i="5" s="1"/>
  <c r="R198" i="5"/>
  <c r="S198" i="5" s="1"/>
  <c r="X197" i="5"/>
  <c r="Y197" i="5" s="1"/>
  <c r="T198" i="5"/>
  <c r="U198" i="5" s="1"/>
  <c r="V197" i="5"/>
  <c r="M197" i="5"/>
  <c r="K198" i="5"/>
  <c r="L198" i="5" s="1"/>
  <c r="I197" i="5"/>
  <c r="J197" i="5" s="1"/>
  <c r="O197" i="5"/>
  <c r="P197" i="5" s="1"/>
  <c r="AK197" i="5" l="1"/>
  <c r="AL197" i="5" s="1"/>
  <c r="N197" i="5"/>
  <c r="AR197" i="5"/>
  <c r="AS197" i="5" s="1"/>
  <c r="W197" i="5"/>
  <c r="AE197" i="5"/>
  <c r="AF197" i="5" s="1"/>
  <c r="AH197" i="5"/>
  <c r="AI197" i="5" s="1"/>
  <c r="AB197" i="5"/>
  <c r="AC197" i="5" s="1"/>
  <c r="AO197" i="5"/>
  <c r="AP197" i="5" s="1"/>
  <c r="AX197" i="5"/>
  <c r="AY197" i="5" s="1"/>
  <c r="AU197" i="5"/>
  <c r="AV197" i="5" s="1"/>
  <c r="V198" i="5"/>
  <c r="T199" i="5"/>
  <c r="U199" i="5" s="1"/>
  <c r="X198" i="5"/>
  <c r="Y198" i="5" s="1"/>
  <c r="R199" i="5"/>
  <c r="S199" i="5" s="1"/>
  <c r="O198" i="5"/>
  <c r="P198" i="5" s="1"/>
  <c r="K199" i="5"/>
  <c r="L199" i="5" s="1"/>
  <c r="I198" i="5"/>
  <c r="J198" i="5" s="1"/>
  <c r="M198" i="5"/>
  <c r="AR198" i="5" l="1"/>
  <c r="AS198" i="5"/>
  <c r="W198" i="5"/>
  <c r="AE198" i="5"/>
  <c r="AF198" i="5" s="1"/>
  <c r="N198" i="5"/>
  <c r="AL198" i="5"/>
  <c r="AH198" i="5"/>
  <c r="AI198" i="5" s="1"/>
  <c r="AU198" i="5"/>
  <c r="AV198" i="5" s="1"/>
  <c r="AX198" i="5"/>
  <c r="AY198" i="5" s="1"/>
  <c r="AO198" i="5"/>
  <c r="AP198" i="5" s="1"/>
  <c r="AK198" i="5"/>
  <c r="AB198" i="5"/>
  <c r="AC198" i="5" s="1"/>
  <c r="R200" i="5"/>
  <c r="S200" i="5" s="1"/>
  <c r="X199" i="5"/>
  <c r="Y199" i="5" s="1"/>
  <c r="T200" i="5"/>
  <c r="U200" i="5" s="1"/>
  <c r="V199" i="5"/>
  <c r="M199" i="5"/>
  <c r="I199" i="5"/>
  <c r="J199" i="5" s="1"/>
  <c r="K200" i="5"/>
  <c r="L200" i="5" s="1"/>
  <c r="O199" i="5"/>
  <c r="P199" i="5" s="1"/>
  <c r="AR199" i="5" l="1"/>
  <c r="AS199" i="5" s="1"/>
  <c r="W199" i="5"/>
  <c r="AE199" i="5"/>
  <c r="AF199" i="5" s="1"/>
  <c r="N199" i="5"/>
  <c r="AB199" i="5"/>
  <c r="AC199" i="5" s="1"/>
  <c r="AK199" i="5"/>
  <c r="AL199" i="5" s="1"/>
  <c r="AH199" i="5"/>
  <c r="AI199" i="5" s="1"/>
  <c r="AX199" i="5"/>
  <c r="AY199" i="5" s="1"/>
  <c r="AO199" i="5"/>
  <c r="AP199" i="5" s="1"/>
  <c r="AU199" i="5"/>
  <c r="AV199" i="5" s="1"/>
  <c r="V200" i="5"/>
  <c r="T201" i="5"/>
  <c r="U201" i="5" s="1"/>
  <c r="X200" i="5"/>
  <c r="Y200" i="5" s="1"/>
  <c r="R201" i="5"/>
  <c r="S201" i="5" s="1"/>
  <c r="O200" i="5"/>
  <c r="P200" i="5" s="1"/>
  <c r="K201" i="5"/>
  <c r="L201" i="5" s="1"/>
  <c r="I200" i="5"/>
  <c r="J200" i="5" s="1"/>
  <c r="M200" i="5"/>
  <c r="AR200" i="5" l="1"/>
  <c r="W200" i="5"/>
  <c r="AS200" i="5"/>
  <c r="AE200" i="5"/>
  <c r="AF200" i="5" s="1"/>
  <c r="N200" i="5"/>
  <c r="AC200" i="5"/>
  <c r="AO200" i="5"/>
  <c r="AP200" i="5" s="1"/>
  <c r="AU200" i="5"/>
  <c r="AV200" i="5" s="1"/>
  <c r="AX200" i="5"/>
  <c r="AY200" i="5" s="1"/>
  <c r="AK200" i="5"/>
  <c r="AL200" i="5" s="1"/>
  <c r="AB200" i="5"/>
  <c r="AH200" i="5"/>
  <c r="AI200" i="5" s="1"/>
  <c r="R202" i="5"/>
  <c r="S202" i="5" s="1"/>
  <c r="T202" i="5"/>
  <c r="U202" i="5" s="1"/>
  <c r="X201" i="5"/>
  <c r="Y201" i="5" s="1"/>
  <c r="V201" i="5"/>
  <c r="M201" i="5"/>
  <c r="I201" i="5"/>
  <c r="J201" i="5" s="1"/>
  <c r="K202" i="5"/>
  <c r="L202" i="5" s="1"/>
  <c r="O201" i="5"/>
  <c r="P201" i="5" s="1"/>
  <c r="AE201" i="5" l="1"/>
  <c r="AF201" i="5" s="1"/>
  <c r="N201" i="5"/>
  <c r="AX201" i="5"/>
  <c r="AY201" i="5" s="1"/>
  <c r="W201" i="5"/>
  <c r="AH201" i="5"/>
  <c r="AI201" i="5" s="1"/>
  <c r="AK201" i="5"/>
  <c r="AL201" i="5" s="1"/>
  <c r="AB201" i="5"/>
  <c r="AC201" i="5" s="1"/>
  <c r="AR201" i="5"/>
  <c r="AS201" i="5" s="1"/>
  <c r="AU201" i="5"/>
  <c r="AO201" i="5"/>
  <c r="AP201" i="5" s="1"/>
  <c r="X202" i="5"/>
  <c r="Y202" i="5" s="1"/>
  <c r="T203" i="5"/>
  <c r="U203" i="5" s="1"/>
  <c r="V202" i="5"/>
  <c r="R203" i="5"/>
  <c r="S203" i="5" s="1"/>
  <c r="K203" i="5"/>
  <c r="L203" i="5" s="1"/>
  <c r="O202" i="5"/>
  <c r="P202" i="5" s="1"/>
  <c r="I202" i="5"/>
  <c r="J202" i="5" s="1"/>
  <c r="M202" i="5"/>
  <c r="AX202" i="5" l="1"/>
  <c r="AY202" i="5" s="1"/>
  <c r="W202" i="5"/>
  <c r="AE202" i="5"/>
  <c r="AF202" i="5" s="1"/>
  <c r="N202" i="5"/>
  <c r="AL202" i="5"/>
  <c r="AO202" i="5"/>
  <c r="AP202" i="5" s="1"/>
  <c r="AU202" i="5"/>
  <c r="AV202" i="5" s="1"/>
  <c r="AV201" i="5"/>
  <c r="AB202" i="5"/>
  <c r="AC202" i="5" s="1"/>
  <c r="AK202" i="5"/>
  <c r="AR202" i="5"/>
  <c r="AS202" i="5" s="1"/>
  <c r="AH202" i="5"/>
  <c r="AI202" i="5" s="1"/>
  <c r="V203" i="5"/>
  <c r="R204" i="5"/>
  <c r="S204" i="5" s="1"/>
  <c r="T204" i="5"/>
  <c r="U204" i="5" s="1"/>
  <c r="X203" i="5"/>
  <c r="Y203" i="5" s="1"/>
  <c r="M203" i="5"/>
  <c r="I203" i="5"/>
  <c r="J203" i="5" s="1"/>
  <c r="O203" i="5"/>
  <c r="P203" i="5" s="1"/>
  <c r="K204" i="5"/>
  <c r="L204" i="5" s="1"/>
  <c r="AX203" i="5" l="1"/>
  <c r="W203" i="5"/>
  <c r="AY203" i="5"/>
  <c r="AE203" i="5"/>
  <c r="AF203" i="5" s="1"/>
  <c r="N203" i="5"/>
  <c r="AC203" i="5"/>
  <c r="AR203" i="5"/>
  <c r="AS203" i="5" s="1"/>
  <c r="AO203" i="5"/>
  <c r="AP203" i="5" s="1"/>
  <c r="AH203" i="5"/>
  <c r="AI203" i="5" s="1"/>
  <c r="AK203" i="5"/>
  <c r="AL203" i="5" s="1"/>
  <c r="AB203" i="5"/>
  <c r="AU203" i="5"/>
  <c r="AV203" i="5" s="1"/>
  <c r="X204" i="5"/>
  <c r="Y204" i="5" s="1"/>
  <c r="T205" i="5"/>
  <c r="U205" i="5" s="1"/>
  <c r="R205" i="5"/>
  <c r="S205" i="5" s="1"/>
  <c r="V204" i="5"/>
  <c r="K205" i="5"/>
  <c r="L205" i="5" s="1"/>
  <c r="O204" i="5"/>
  <c r="P204" i="5" s="1"/>
  <c r="I204" i="5"/>
  <c r="J204" i="5" s="1"/>
  <c r="M204" i="5"/>
  <c r="AR204" i="5" l="1"/>
  <c r="W204" i="5"/>
  <c r="AS204" i="5"/>
  <c r="AE204" i="5"/>
  <c r="AF204" i="5" s="1"/>
  <c r="N204" i="5"/>
  <c r="AK204" i="5"/>
  <c r="AL204" i="5" s="1"/>
  <c r="AO204" i="5"/>
  <c r="AP204" i="5" s="1"/>
  <c r="AB204" i="5"/>
  <c r="AC204" i="5" s="1"/>
  <c r="AH204" i="5"/>
  <c r="AI204" i="5" s="1"/>
  <c r="AU204" i="5"/>
  <c r="AV204" i="5" s="1"/>
  <c r="AX204" i="5"/>
  <c r="AY204" i="5" s="1"/>
  <c r="V205" i="5"/>
  <c r="T206" i="5"/>
  <c r="U206" i="5" s="1"/>
  <c r="R206" i="5"/>
  <c r="S206" i="5" s="1"/>
  <c r="X205" i="5"/>
  <c r="Y205" i="5" s="1"/>
  <c r="M205" i="5"/>
  <c r="I205" i="5"/>
  <c r="J205" i="5" s="1"/>
  <c r="O205" i="5"/>
  <c r="P205" i="5" s="1"/>
  <c r="K206" i="5"/>
  <c r="L206" i="5" s="1"/>
  <c r="AE205" i="5" l="1"/>
  <c r="AF205" i="5" s="1"/>
  <c r="N205" i="5"/>
  <c r="AR205" i="5"/>
  <c r="AS205" i="5" s="1"/>
  <c r="W205" i="5"/>
  <c r="AX205" i="5"/>
  <c r="AY205" i="5" s="1"/>
  <c r="AU205" i="5"/>
  <c r="AV205" i="5" s="1"/>
  <c r="AO205" i="5"/>
  <c r="AP205" i="5" s="1"/>
  <c r="AH205" i="5"/>
  <c r="AI205" i="5" s="1"/>
  <c r="AB205" i="5"/>
  <c r="AC205" i="5" s="1"/>
  <c r="AK205" i="5"/>
  <c r="AL205" i="5" s="1"/>
  <c r="X206" i="5"/>
  <c r="Y206" i="5" s="1"/>
  <c r="R207" i="5"/>
  <c r="S207" i="5" s="1"/>
  <c r="T207" i="5"/>
  <c r="U207" i="5" s="1"/>
  <c r="V206" i="5"/>
  <c r="K207" i="5"/>
  <c r="L207" i="5" s="1"/>
  <c r="O206" i="5"/>
  <c r="P206" i="5" s="1"/>
  <c r="I206" i="5"/>
  <c r="J206" i="5" s="1"/>
  <c r="M206" i="5"/>
  <c r="AO206" i="5" l="1"/>
  <c r="AP206" i="5" s="1"/>
  <c r="W206" i="5"/>
  <c r="AE206" i="5"/>
  <c r="AF206" i="5" s="1"/>
  <c r="N206" i="5"/>
  <c r="AI206" i="5"/>
  <c r="AK206" i="5"/>
  <c r="AL206" i="5" s="1"/>
  <c r="AX206" i="5"/>
  <c r="AY206" i="5" s="1"/>
  <c r="AR206" i="5"/>
  <c r="AS206" i="5" s="1"/>
  <c r="AU206" i="5"/>
  <c r="AB206" i="5"/>
  <c r="AC206" i="5" s="1"/>
  <c r="AH206" i="5"/>
  <c r="T208" i="5"/>
  <c r="U208" i="5" s="1"/>
  <c r="V207" i="5"/>
  <c r="R208" i="5"/>
  <c r="S208" i="5" s="1"/>
  <c r="X207" i="5"/>
  <c r="Y207" i="5" s="1"/>
  <c r="M207" i="5"/>
  <c r="I207" i="5"/>
  <c r="J207" i="5" s="1"/>
  <c r="O207" i="5"/>
  <c r="P207" i="5" s="1"/>
  <c r="K208" i="5"/>
  <c r="L208" i="5" s="1"/>
  <c r="AU207" i="5" l="1"/>
  <c r="AV206" i="5"/>
  <c r="AO207" i="5"/>
  <c r="W207" i="5"/>
  <c r="AP207" i="5"/>
  <c r="AV207" i="5"/>
  <c r="AE207" i="5"/>
  <c r="AF207" i="5" s="1"/>
  <c r="N207" i="5"/>
  <c r="AH207" i="5"/>
  <c r="AI207" i="5" s="1"/>
  <c r="AB207" i="5"/>
  <c r="AC207" i="5" s="1"/>
  <c r="AR207" i="5"/>
  <c r="AS207" i="5" s="1"/>
  <c r="AX207" i="5"/>
  <c r="AY207" i="5" s="1"/>
  <c r="AK207" i="5"/>
  <c r="AL207" i="5" s="1"/>
  <c r="R209" i="5"/>
  <c r="S209" i="5" s="1"/>
  <c r="X208" i="5"/>
  <c r="Y208" i="5" s="1"/>
  <c r="V208" i="5"/>
  <c r="T209" i="5"/>
  <c r="U209" i="5" s="1"/>
  <c r="K209" i="5"/>
  <c r="L209" i="5" s="1"/>
  <c r="O208" i="5"/>
  <c r="P208" i="5" s="1"/>
  <c r="I208" i="5"/>
  <c r="J208" i="5" s="1"/>
  <c r="M208" i="5"/>
  <c r="AO208" i="5" l="1"/>
  <c r="W208" i="5"/>
  <c r="AP208" i="5"/>
  <c r="AE208" i="5"/>
  <c r="AF208" i="5" s="1"/>
  <c r="N208" i="5"/>
  <c r="AK208" i="5"/>
  <c r="AL208" i="5" s="1"/>
  <c r="AX208" i="5"/>
  <c r="AU208" i="5"/>
  <c r="AB208" i="5"/>
  <c r="AC208" i="5" s="1"/>
  <c r="AR208" i="5"/>
  <c r="AS208" i="5" s="1"/>
  <c r="AH208" i="5"/>
  <c r="AI208" i="5" s="1"/>
  <c r="T210" i="5"/>
  <c r="U210" i="5" s="1"/>
  <c r="V209" i="5"/>
  <c r="X209" i="5"/>
  <c r="Y209" i="5" s="1"/>
  <c r="R210" i="5"/>
  <c r="S210" i="5" s="1"/>
  <c r="M209" i="5"/>
  <c r="I209" i="5"/>
  <c r="J209" i="5" s="1"/>
  <c r="O209" i="5"/>
  <c r="P209" i="5" s="1"/>
  <c r="K210" i="5"/>
  <c r="L210" i="5" s="1"/>
  <c r="AU209" i="5" l="1"/>
  <c r="AX209" i="5"/>
  <c r="AE209" i="5"/>
  <c r="N209" i="5"/>
  <c r="AF209" i="5"/>
  <c r="AY208" i="5"/>
  <c r="AO209" i="5"/>
  <c r="AP209" i="5" s="1"/>
  <c r="W209" i="5"/>
  <c r="AV209" i="5"/>
  <c r="AY209" i="5"/>
  <c r="AV208" i="5"/>
  <c r="AR209" i="5"/>
  <c r="AS209" i="5" s="1"/>
  <c r="AH209" i="5"/>
  <c r="AI209" i="5" s="1"/>
  <c r="AB209" i="5"/>
  <c r="AC209" i="5" s="1"/>
  <c r="AK209" i="5"/>
  <c r="AL209" i="5" s="1"/>
  <c r="R211" i="5"/>
  <c r="S211" i="5" s="1"/>
  <c r="X210" i="5"/>
  <c r="Y210" i="5" s="1"/>
  <c r="V210" i="5"/>
  <c r="AU210" i="5" s="1"/>
  <c r="T211" i="5"/>
  <c r="U211" i="5" s="1"/>
  <c r="K211" i="5"/>
  <c r="L211" i="5" s="1"/>
  <c r="O210" i="5"/>
  <c r="P210" i="5" s="1"/>
  <c r="I210" i="5"/>
  <c r="J210" i="5" s="1"/>
  <c r="M210" i="5"/>
  <c r="AR210" i="5" l="1"/>
  <c r="W210" i="5"/>
  <c r="AV210" i="5"/>
  <c r="AS210" i="5"/>
  <c r="AE210" i="5"/>
  <c r="AF210" i="5" s="1"/>
  <c r="N210" i="5"/>
  <c r="AK210" i="5"/>
  <c r="AL210" i="5" s="1"/>
  <c r="AX210" i="5"/>
  <c r="AY210" i="5" s="1"/>
  <c r="AB210" i="5"/>
  <c r="AC210" i="5" s="1"/>
  <c r="AO210" i="5"/>
  <c r="AP210" i="5" s="1"/>
  <c r="AH210" i="5"/>
  <c r="AI210" i="5" s="1"/>
  <c r="T212" i="5"/>
  <c r="U212" i="5" s="1"/>
  <c r="V211" i="5"/>
  <c r="X211" i="5"/>
  <c r="Y211" i="5" s="1"/>
  <c r="R212" i="5"/>
  <c r="S212" i="5" s="1"/>
  <c r="M211" i="5"/>
  <c r="I211" i="5"/>
  <c r="J211" i="5" s="1"/>
  <c r="O211" i="5"/>
  <c r="P211" i="5" s="1"/>
  <c r="K212" i="5"/>
  <c r="L212" i="5" s="1"/>
  <c r="AR211" i="5" l="1"/>
  <c r="W211" i="5"/>
  <c r="AS211" i="5"/>
  <c r="AE211" i="5"/>
  <c r="AF211" i="5" s="1"/>
  <c r="N211" i="5"/>
  <c r="AL211" i="5"/>
  <c r="AX211" i="5"/>
  <c r="AY211" i="5" s="1"/>
  <c r="AO211" i="5"/>
  <c r="AP211" i="5" s="1"/>
  <c r="AH211" i="5"/>
  <c r="AI211" i="5" s="1"/>
  <c r="AB211" i="5"/>
  <c r="AC211" i="5" s="1"/>
  <c r="AK211" i="5"/>
  <c r="AU211" i="5"/>
  <c r="R213" i="5"/>
  <c r="S213" i="5" s="1"/>
  <c r="X212" i="5"/>
  <c r="Y212" i="5" s="1"/>
  <c r="V212" i="5"/>
  <c r="T213" i="5"/>
  <c r="U213" i="5" s="1"/>
  <c r="O212" i="5"/>
  <c r="P212" i="5" s="1"/>
  <c r="K213" i="5"/>
  <c r="L213" i="5" s="1"/>
  <c r="I212" i="5"/>
  <c r="J212" i="5" s="1"/>
  <c r="M212" i="5"/>
  <c r="AB212" i="5" l="1"/>
  <c r="AC212" i="5" s="1"/>
  <c r="N212" i="5"/>
  <c r="AU212" i="5"/>
  <c r="AV212" i="5" s="1"/>
  <c r="AV211" i="5"/>
  <c r="AR212" i="5"/>
  <c r="AS212" i="5" s="1"/>
  <c r="W212" i="5"/>
  <c r="AO212" i="5"/>
  <c r="AP212" i="5" s="1"/>
  <c r="AK212" i="5"/>
  <c r="AL212" i="5" s="1"/>
  <c r="AH212" i="5"/>
  <c r="AI212" i="5" s="1"/>
  <c r="AX212" i="5"/>
  <c r="AY212" i="5" s="1"/>
  <c r="AE212" i="5"/>
  <c r="AF212" i="5" s="1"/>
  <c r="T214" i="5"/>
  <c r="U214" i="5" s="1"/>
  <c r="X213" i="5"/>
  <c r="Y213" i="5" s="1"/>
  <c r="V213" i="5"/>
  <c r="R214" i="5"/>
  <c r="S214" i="5" s="1"/>
  <c r="I213" i="5"/>
  <c r="J213" i="5" s="1"/>
  <c r="M213" i="5"/>
  <c r="K214" i="5"/>
  <c r="L214" i="5" s="1"/>
  <c r="O213" i="5"/>
  <c r="P213" i="5" s="1"/>
  <c r="AR213" i="5" l="1"/>
  <c r="W213" i="5"/>
  <c r="AS213" i="5"/>
  <c r="AX213" i="5"/>
  <c r="AY213" i="5" s="1"/>
  <c r="AB213" i="5"/>
  <c r="AC213" i="5" s="1"/>
  <c r="N213" i="5"/>
  <c r="AE213" i="5"/>
  <c r="AF213" i="5" s="1"/>
  <c r="AH213" i="5"/>
  <c r="AI213" i="5" s="1"/>
  <c r="AK213" i="5"/>
  <c r="AL213" i="5" s="1"/>
  <c r="AO213" i="5"/>
  <c r="AP213" i="5" s="1"/>
  <c r="AU213" i="5"/>
  <c r="AV213" i="5" s="1"/>
  <c r="R215" i="5"/>
  <c r="S215" i="5" s="1"/>
  <c r="V214" i="5"/>
  <c r="X214" i="5"/>
  <c r="Y214" i="5" s="1"/>
  <c r="T215" i="5"/>
  <c r="U215" i="5" s="1"/>
  <c r="M214" i="5"/>
  <c r="O214" i="5"/>
  <c r="P214" i="5" s="1"/>
  <c r="K215" i="5"/>
  <c r="L215" i="5" s="1"/>
  <c r="I214" i="5"/>
  <c r="J214" i="5" s="1"/>
  <c r="AB214" i="5" l="1"/>
  <c r="N214" i="5"/>
  <c r="AC214" i="5"/>
  <c r="AR214" i="5"/>
  <c r="AS214" i="5" s="1"/>
  <c r="W214" i="5"/>
  <c r="AV214" i="5"/>
  <c r="AO214" i="5"/>
  <c r="AP214" i="5" s="1"/>
  <c r="AX214" i="5"/>
  <c r="AY214" i="5" s="1"/>
  <c r="AK214" i="5"/>
  <c r="AL214" i="5" s="1"/>
  <c r="AH214" i="5"/>
  <c r="AI214" i="5" s="1"/>
  <c r="AE214" i="5"/>
  <c r="AF214" i="5" s="1"/>
  <c r="AU214" i="5"/>
  <c r="T216" i="5"/>
  <c r="U216" i="5" s="1"/>
  <c r="X215" i="5"/>
  <c r="Y215" i="5" s="1"/>
  <c r="V215" i="5"/>
  <c r="R216" i="5"/>
  <c r="S216" i="5" s="1"/>
  <c r="I215" i="5"/>
  <c r="J215" i="5" s="1"/>
  <c r="O215" i="5"/>
  <c r="P215" i="5" s="1"/>
  <c r="K216" i="5"/>
  <c r="L216" i="5" s="1"/>
  <c r="M215" i="5"/>
  <c r="W215" i="5" l="1"/>
  <c r="AB215" i="5"/>
  <c r="AC215" i="5" s="1"/>
  <c r="N215" i="5"/>
  <c r="AI215" i="5"/>
  <c r="AU215" i="5"/>
  <c r="AV215" i="5" s="1"/>
  <c r="AO215" i="5"/>
  <c r="AP215" i="5" s="1"/>
  <c r="AE215" i="5"/>
  <c r="AF215" i="5" s="1"/>
  <c r="AX215" i="5"/>
  <c r="AY215" i="5" s="1"/>
  <c r="AR215" i="5"/>
  <c r="AS215" i="5" s="1"/>
  <c r="AH215" i="5"/>
  <c r="AK215" i="5"/>
  <c r="AL215" i="5" s="1"/>
  <c r="R217" i="5"/>
  <c r="S217" i="5" s="1"/>
  <c r="X216" i="5"/>
  <c r="Y216" i="5" s="1"/>
  <c r="V216" i="5"/>
  <c r="T217" i="5"/>
  <c r="U217" i="5" s="1"/>
  <c r="K217" i="5"/>
  <c r="L217" i="5" s="1"/>
  <c r="M216" i="5"/>
  <c r="O216" i="5"/>
  <c r="P216" i="5" s="1"/>
  <c r="I216" i="5"/>
  <c r="J216" i="5" s="1"/>
  <c r="AB216" i="5" l="1"/>
  <c r="N216" i="5"/>
  <c r="AC216" i="5"/>
  <c r="AU216" i="5"/>
  <c r="AV216" i="5" s="1"/>
  <c r="W216" i="5"/>
  <c r="AK216" i="5"/>
  <c r="AL216" i="5" s="1"/>
  <c r="AH216" i="5"/>
  <c r="AI216" i="5" s="1"/>
  <c r="AR216" i="5"/>
  <c r="AS216" i="5" s="1"/>
  <c r="AX216" i="5"/>
  <c r="AY216" i="5" s="1"/>
  <c r="AE216" i="5"/>
  <c r="AF216" i="5" s="1"/>
  <c r="AO216" i="5"/>
  <c r="AP216" i="5" s="1"/>
  <c r="V217" i="5"/>
  <c r="X217" i="5"/>
  <c r="Y217" i="5" s="1"/>
  <c r="T218" i="5"/>
  <c r="U218" i="5" s="1"/>
  <c r="R218" i="5"/>
  <c r="S218" i="5" s="1"/>
  <c r="I217" i="5"/>
  <c r="J217" i="5" s="1"/>
  <c r="O217" i="5"/>
  <c r="P217" i="5" s="1"/>
  <c r="M217" i="5"/>
  <c r="K218" i="5"/>
  <c r="L218" i="5" s="1"/>
  <c r="AU217" i="5" l="1"/>
  <c r="W217" i="5"/>
  <c r="AV217" i="5"/>
  <c r="AK217" i="5"/>
  <c r="AL217" i="5" s="1"/>
  <c r="N217" i="5"/>
  <c r="AC217" i="5"/>
  <c r="AO217" i="5"/>
  <c r="AP217" i="5" s="1"/>
  <c r="AR217" i="5"/>
  <c r="AS217" i="5" s="1"/>
  <c r="AX217" i="5"/>
  <c r="AY217" i="5" s="1"/>
  <c r="AH217" i="5"/>
  <c r="AI217" i="5" s="1"/>
  <c r="AB217" i="5"/>
  <c r="AE217" i="5"/>
  <c r="AE218" i="5" s="1"/>
  <c r="R219" i="5"/>
  <c r="S219" i="5" s="1"/>
  <c r="X218" i="5"/>
  <c r="Y218" i="5" s="1"/>
  <c r="T219" i="5"/>
  <c r="U219" i="5" s="1"/>
  <c r="V218" i="5"/>
  <c r="K219" i="5"/>
  <c r="L219" i="5" s="1"/>
  <c r="M218" i="5"/>
  <c r="O218" i="5"/>
  <c r="P218" i="5" s="1"/>
  <c r="I218" i="5"/>
  <c r="J218" i="5" s="1"/>
  <c r="AR218" i="5" l="1"/>
  <c r="W218" i="5"/>
  <c r="AS218" i="5"/>
  <c r="AX218" i="5"/>
  <c r="AY218" i="5" s="1"/>
  <c r="AF217" i="5"/>
  <c r="AK218" i="5"/>
  <c r="AL218" i="5" s="1"/>
  <c r="N218" i="5"/>
  <c r="AF218" i="5"/>
  <c r="AB218" i="5"/>
  <c r="AC218" i="5" s="1"/>
  <c r="AH218" i="5"/>
  <c r="AI218" i="5" s="1"/>
  <c r="AU218" i="5"/>
  <c r="AV218" i="5" s="1"/>
  <c r="AO218" i="5"/>
  <c r="AP218" i="5" s="1"/>
  <c r="V219" i="5"/>
  <c r="T220" i="5"/>
  <c r="U220" i="5" s="1"/>
  <c r="X219" i="5"/>
  <c r="Y219" i="5" s="1"/>
  <c r="R220" i="5"/>
  <c r="S220" i="5" s="1"/>
  <c r="O219" i="5"/>
  <c r="P219" i="5" s="1"/>
  <c r="M219" i="5"/>
  <c r="I219" i="5"/>
  <c r="J219" i="5" s="1"/>
  <c r="K220" i="5"/>
  <c r="L220" i="5" s="1"/>
  <c r="AR219" i="5" l="1"/>
  <c r="W219" i="5"/>
  <c r="AS219" i="5"/>
  <c r="AK219" i="5"/>
  <c r="AL219" i="5" s="1"/>
  <c r="N219" i="5"/>
  <c r="AH219" i="5"/>
  <c r="AI219" i="5" s="1"/>
  <c r="AE219" i="5"/>
  <c r="AF219" i="5" s="1"/>
  <c r="AB219" i="5"/>
  <c r="AU219" i="5"/>
  <c r="AV219" i="5" s="1"/>
  <c r="AO219" i="5"/>
  <c r="AP219" i="5" s="1"/>
  <c r="AX219" i="5"/>
  <c r="AY219" i="5" s="1"/>
  <c r="R221" i="5"/>
  <c r="S221" i="5" s="1"/>
  <c r="X220" i="5"/>
  <c r="Y220" i="5" s="1"/>
  <c r="T221" i="5"/>
  <c r="U221" i="5" s="1"/>
  <c r="V220" i="5"/>
  <c r="K221" i="5"/>
  <c r="L221" i="5" s="1"/>
  <c r="I220" i="5"/>
  <c r="J220" i="5" s="1"/>
  <c r="M220" i="5"/>
  <c r="O220" i="5"/>
  <c r="P220" i="5" s="1"/>
  <c r="AB220" i="5" l="1"/>
  <c r="AO220" i="5"/>
  <c r="W220" i="5"/>
  <c r="AP220" i="5"/>
  <c r="AC219" i="5"/>
  <c r="AK220" i="5"/>
  <c r="AL220" i="5" s="1"/>
  <c r="N220" i="5"/>
  <c r="AC220" i="5"/>
  <c r="AU220" i="5"/>
  <c r="AV220" i="5" s="1"/>
  <c r="AX220" i="5"/>
  <c r="AY220" i="5" s="1"/>
  <c r="AE220" i="5"/>
  <c r="AF220" i="5" s="1"/>
  <c r="AH220" i="5"/>
  <c r="AI220" i="5" s="1"/>
  <c r="AR220" i="5"/>
  <c r="AS220" i="5" s="1"/>
  <c r="X221" i="5"/>
  <c r="Y221" i="5" s="1"/>
  <c r="V221" i="5"/>
  <c r="T222" i="5"/>
  <c r="U222" i="5" s="1"/>
  <c r="R222" i="5"/>
  <c r="S222" i="5" s="1"/>
  <c r="I221" i="5"/>
  <c r="J221" i="5" s="1"/>
  <c r="O221" i="5"/>
  <c r="P221" i="5" s="1"/>
  <c r="M221" i="5"/>
  <c r="K222" i="5"/>
  <c r="L222" i="5" s="1"/>
  <c r="AO221" i="5" l="1"/>
  <c r="W221" i="5"/>
  <c r="AP221" i="5"/>
  <c r="AB221" i="5"/>
  <c r="AC221" i="5" s="1"/>
  <c r="N221" i="5"/>
  <c r="AH221" i="5"/>
  <c r="AI221" i="5" s="1"/>
  <c r="AE221" i="5"/>
  <c r="AR221" i="5"/>
  <c r="AS221" i="5" s="1"/>
  <c r="AX221" i="5"/>
  <c r="AY221" i="5" s="1"/>
  <c r="AU221" i="5"/>
  <c r="AV221" i="5" s="1"/>
  <c r="AK221" i="5"/>
  <c r="T223" i="5"/>
  <c r="U223" i="5" s="1"/>
  <c r="R223" i="5"/>
  <c r="S223" i="5" s="1"/>
  <c r="V222" i="5"/>
  <c r="X222" i="5"/>
  <c r="Y222" i="5" s="1"/>
  <c r="M222" i="5"/>
  <c r="O222" i="5"/>
  <c r="P222" i="5" s="1"/>
  <c r="K223" i="5"/>
  <c r="L223" i="5" s="1"/>
  <c r="I222" i="5"/>
  <c r="J222" i="5" s="1"/>
  <c r="AK222" i="5" l="1"/>
  <c r="AE222" i="5"/>
  <c r="AF222" i="5" s="1"/>
  <c r="AO222" i="5"/>
  <c r="AP222" i="5" s="1"/>
  <c r="W222" i="5"/>
  <c r="AH222" i="5"/>
  <c r="AI222" i="5" s="1"/>
  <c r="AF221" i="5"/>
  <c r="AL221" i="5"/>
  <c r="N222" i="5"/>
  <c r="AL222" i="5"/>
  <c r="AB222" i="5"/>
  <c r="AC222" i="5" s="1"/>
  <c r="AR222" i="5"/>
  <c r="AS222" i="5" s="1"/>
  <c r="AX222" i="5"/>
  <c r="AY222" i="5" s="1"/>
  <c r="AU222" i="5"/>
  <c r="AV222" i="5" s="1"/>
  <c r="R224" i="5"/>
  <c r="S224" i="5" s="1"/>
  <c r="X223" i="5"/>
  <c r="Y223" i="5" s="1"/>
  <c r="V223" i="5"/>
  <c r="T224" i="5"/>
  <c r="U224" i="5" s="1"/>
  <c r="K224" i="5"/>
  <c r="L224" i="5" s="1"/>
  <c r="I223" i="5"/>
  <c r="J223" i="5" s="1"/>
  <c r="O223" i="5"/>
  <c r="P223" i="5" s="1"/>
  <c r="M223" i="5"/>
  <c r="AO223" i="5" l="1"/>
  <c r="W223" i="5"/>
  <c r="AP223" i="5"/>
  <c r="AK223" i="5"/>
  <c r="AL223" i="5" s="1"/>
  <c r="N223" i="5"/>
  <c r="AU223" i="5"/>
  <c r="AV223" i="5" s="1"/>
  <c r="AE223" i="5"/>
  <c r="AF223" i="5" s="1"/>
  <c r="AH223" i="5"/>
  <c r="AI223" i="5" s="1"/>
  <c r="AB223" i="5"/>
  <c r="AC223" i="5" s="1"/>
  <c r="AX223" i="5"/>
  <c r="AY223" i="5" s="1"/>
  <c r="AR223" i="5"/>
  <c r="AS223" i="5" s="1"/>
  <c r="T225" i="5"/>
  <c r="U225" i="5" s="1"/>
  <c r="V224" i="5"/>
  <c r="X224" i="5"/>
  <c r="Y224" i="5" s="1"/>
  <c r="R225" i="5"/>
  <c r="S225" i="5" s="1"/>
  <c r="M224" i="5"/>
  <c r="O224" i="5"/>
  <c r="P224" i="5" s="1"/>
  <c r="I224" i="5"/>
  <c r="J224" i="5" s="1"/>
  <c r="K225" i="5"/>
  <c r="L225" i="5" s="1"/>
  <c r="AK224" i="5" l="1"/>
  <c r="N224" i="5"/>
  <c r="AL224" i="5"/>
  <c r="AO224" i="5"/>
  <c r="AP224" i="5" s="1"/>
  <c r="W224" i="5"/>
  <c r="AU224" i="5"/>
  <c r="AV224" i="5" s="1"/>
  <c r="AR224" i="5"/>
  <c r="AS224" i="5" s="1"/>
  <c r="AX224" i="5"/>
  <c r="AY224" i="5" s="1"/>
  <c r="AH224" i="5"/>
  <c r="AI224" i="5" s="1"/>
  <c r="AE224" i="5"/>
  <c r="AF224" i="5" s="1"/>
  <c r="AB224" i="5"/>
  <c r="AC224" i="5" s="1"/>
  <c r="R226" i="5"/>
  <c r="S226" i="5" s="1"/>
  <c r="X225" i="5"/>
  <c r="Y225" i="5" s="1"/>
  <c r="V225" i="5"/>
  <c r="T226" i="5"/>
  <c r="U226" i="5" s="1"/>
  <c r="O225" i="5"/>
  <c r="P225" i="5" s="1"/>
  <c r="K226" i="5"/>
  <c r="L226" i="5" s="1"/>
  <c r="I225" i="5"/>
  <c r="J225" i="5" s="1"/>
  <c r="M225" i="5"/>
  <c r="AX225" i="5" l="1"/>
  <c r="AU225" i="5"/>
  <c r="AY225" i="5"/>
  <c r="W225" i="5"/>
  <c r="AV225" i="5"/>
  <c r="AK225" i="5"/>
  <c r="AL225" i="5" s="1"/>
  <c r="N225" i="5"/>
  <c r="AH225" i="5"/>
  <c r="AI225" i="5" s="1"/>
  <c r="AB225" i="5"/>
  <c r="AC225" i="5" s="1"/>
  <c r="AE225" i="5"/>
  <c r="AF225" i="5" s="1"/>
  <c r="AO225" i="5"/>
  <c r="AR225" i="5"/>
  <c r="AS225" i="5" s="1"/>
  <c r="X226" i="5"/>
  <c r="Y226" i="5" s="1"/>
  <c r="T227" i="5"/>
  <c r="U227" i="5" s="1"/>
  <c r="V226" i="5"/>
  <c r="R227" i="5"/>
  <c r="S227" i="5" s="1"/>
  <c r="M226" i="5"/>
  <c r="I226" i="5"/>
  <c r="J226" i="5" s="1"/>
  <c r="K227" i="5"/>
  <c r="L227" i="5" s="1"/>
  <c r="O226" i="5"/>
  <c r="P226" i="5" s="1"/>
  <c r="AO226" i="5" l="1"/>
  <c r="AK226" i="5"/>
  <c r="N226" i="5"/>
  <c r="AL226" i="5"/>
  <c r="AU226" i="5"/>
  <c r="AV226" i="5" s="1"/>
  <c r="W226" i="5"/>
  <c r="AP226" i="5"/>
  <c r="AP225" i="5"/>
  <c r="AR226" i="5"/>
  <c r="AS226" i="5" s="1"/>
  <c r="AX226" i="5"/>
  <c r="AY226" i="5" s="1"/>
  <c r="AE226" i="5"/>
  <c r="AF226" i="5" s="1"/>
  <c r="AB226" i="5"/>
  <c r="AC226" i="5" s="1"/>
  <c r="AH226" i="5"/>
  <c r="AI226" i="5" s="1"/>
  <c r="T228" i="5"/>
  <c r="U228" i="5" s="1"/>
  <c r="R228" i="5"/>
  <c r="S228" i="5" s="1"/>
  <c r="V227" i="5"/>
  <c r="X227" i="5"/>
  <c r="Y227" i="5" s="1"/>
  <c r="O227" i="5"/>
  <c r="P227" i="5" s="1"/>
  <c r="K228" i="5"/>
  <c r="L228" i="5" s="1"/>
  <c r="I227" i="5"/>
  <c r="J227" i="5" s="1"/>
  <c r="M227" i="5"/>
  <c r="AO227" i="5" l="1"/>
  <c r="W227" i="5"/>
  <c r="AP227" i="5"/>
  <c r="AK227" i="5"/>
  <c r="AL227" i="5" s="1"/>
  <c r="N227" i="5"/>
  <c r="AB227" i="5"/>
  <c r="AC227" i="5" s="1"/>
  <c r="AH227" i="5"/>
  <c r="AI227" i="5" s="1"/>
  <c r="AU227" i="5"/>
  <c r="AV227" i="5" s="1"/>
  <c r="AE227" i="5"/>
  <c r="AF227" i="5" s="1"/>
  <c r="AX227" i="5"/>
  <c r="AY227" i="5" s="1"/>
  <c r="AR227" i="5"/>
  <c r="AS227" i="5" s="1"/>
  <c r="R229" i="5"/>
  <c r="S229" i="5" s="1"/>
  <c r="X228" i="5"/>
  <c r="Y228" i="5" s="1"/>
  <c r="V228" i="5"/>
  <c r="T229" i="5"/>
  <c r="U229" i="5" s="1"/>
  <c r="M228" i="5"/>
  <c r="K229" i="5"/>
  <c r="L229" i="5" s="1"/>
  <c r="I228" i="5"/>
  <c r="J228" i="5" s="1"/>
  <c r="O228" i="5"/>
  <c r="P228" i="5" s="1"/>
  <c r="AO228" i="5" l="1"/>
  <c r="W228" i="5"/>
  <c r="AP228" i="5"/>
  <c r="AK228" i="5"/>
  <c r="AL228" i="5" s="1"/>
  <c r="AC228" i="5"/>
  <c r="N228" i="5"/>
  <c r="AR228" i="5"/>
  <c r="AS228" i="5" s="1"/>
  <c r="AX228" i="5"/>
  <c r="AY228" i="5" s="1"/>
  <c r="AE228" i="5"/>
  <c r="AF228" i="5" s="1"/>
  <c r="AH228" i="5"/>
  <c r="AI228" i="5" s="1"/>
  <c r="AB228" i="5"/>
  <c r="AU228" i="5"/>
  <c r="AV228" i="5" s="1"/>
  <c r="T230" i="5"/>
  <c r="U230" i="5" s="1"/>
  <c r="V229" i="5"/>
  <c r="X229" i="5"/>
  <c r="Y229" i="5" s="1"/>
  <c r="R230" i="5"/>
  <c r="S230" i="5" s="1"/>
  <c r="O229" i="5"/>
  <c r="P229" i="5" s="1"/>
  <c r="I229" i="5"/>
  <c r="J229" i="5" s="1"/>
  <c r="K230" i="5"/>
  <c r="L230" i="5" s="1"/>
  <c r="M229" i="5"/>
  <c r="AR229" i="5" l="1"/>
  <c r="W229" i="5"/>
  <c r="AS229" i="5"/>
  <c r="AK229" i="5"/>
  <c r="AL229" i="5" s="1"/>
  <c r="N229" i="5"/>
  <c r="AF229" i="5"/>
  <c r="AU229" i="5"/>
  <c r="AV229" i="5" s="1"/>
  <c r="AX229" i="5"/>
  <c r="AY229" i="5" s="1"/>
  <c r="AB229" i="5"/>
  <c r="AC229" i="5" s="1"/>
  <c r="AH229" i="5"/>
  <c r="AE229" i="5"/>
  <c r="AO229" i="5"/>
  <c r="AP229" i="5" s="1"/>
  <c r="V230" i="5"/>
  <c r="R231" i="5"/>
  <c r="S231" i="5" s="1"/>
  <c r="X230" i="5"/>
  <c r="Y230" i="5" s="1"/>
  <c r="T231" i="5"/>
  <c r="U231" i="5" s="1"/>
  <c r="K231" i="5"/>
  <c r="L231" i="5" s="1"/>
  <c r="M230" i="5"/>
  <c r="I230" i="5"/>
  <c r="J230" i="5" s="1"/>
  <c r="O230" i="5"/>
  <c r="P230" i="5" s="1"/>
  <c r="AE230" i="5" l="1"/>
  <c r="AH230" i="5"/>
  <c r="AR230" i="5"/>
  <c r="W230" i="5"/>
  <c r="AS230" i="5"/>
  <c r="AI229" i="5"/>
  <c r="AK230" i="5"/>
  <c r="AL230" i="5" s="1"/>
  <c r="N230" i="5"/>
  <c r="AF230" i="5"/>
  <c r="AI230" i="5"/>
  <c r="AB230" i="5"/>
  <c r="AC230" i="5" s="1"/>
  <c r="AO230" i="5"/>
  <c r="AP230" i="5" s="1"/>
  <c r="AU230" i="5"/>
  <c r="AV230" i="5" s="1"/>
  <c r="AX230" i="5"/>
  <c r="AY230" i="5" s="1"/>
  <c r="T232" i="5"/>
  <c r="U232" i="5" s="1"/>
  <c r="X231" i="5"/>
  <c r="Y231" i="5" s="1"/>
  <c r="R232" i="5"/>
  <c r="S232" i="5" s="1"/>
  <c r="V231" i="5"/>
  <c r="I231" i="5"/>
  <c r="J231" i="5" s="1"/>
  <c r="M231" i="5"/>
  <c r="O231" i="5"/>
  <c r="P231" i="5" s="1"/>
  <c r="K232" i="5"/>
  <c r="L232" i="5" s="1"/>
  <c r="AR231" i="5" l="1"/>
  <c r="W231" i="5"/>
  <c r="AS231" i="5"/>
  <c r="AB231" i="5"/>
  <c r="AC231" i="5" s="1"/>
  <c r="N231" i="5"/>
  <c r="AL231" i="5"/>
  <c r="AE231" i="5"/>
  <c r="AF231" i="5" s="1"/>
  <c r="AH231" i="5"/>
  <c r="AI231" i="5" s="1"/>
  <c r="AX231" i="5"/>
  <c r="AO231" i="5"/>
  <c r="AK231" i="5"/>
  <c r="AU231" i="5"/>
  <c r="AV231" i="5" s="1"/>
  <c r="R233" i="5"/>
  <c r="S233" i="5" s="1"/>
  <c r="V232" i="5"/>
  <c r="X232" i="5"/>
  <c r="Y232" i="5" s="1"/>
  <c r="T233" i="5"/>
  <c r="U233" i="5" s="1"/>
  <c r="K233" i="5"/>
  <c r="L233" i="5" s="1"/>
  <c r="O232" i="5"/>
  <c r="P232" i="5" s="1"/>
  <c r="M232" i="5"/>
  <c r="I232" i="5"/>
  <c r="J232" i="5" s="1"/>
  <c r="AO232" i="5" l="1"/>
  <c r="AX232" i="5"/>
  <c r="AY231" i="5"/>
  <c r="AP231" i="5"/>
  <c r="AR232" i="5"/>
  <c r="AS232" i="5" s="1"/>
  <c r="W232" i="5"/>
  <c r="AY232" i="5"/>
  <c r="AV232" i="5"/>
  <c r="AP232" i="5"/>
  <c r="AU232" i="5"/>
  <c r="AB232" i="5"/>
  <c r="N232" i="5"/>
  <c r="AC232" i="5"/>
  <c r="AF232" i="5"/>
  <c r="AI232" i="5"/>
  <c r="AK232" i="5"/>
  <c r="AL232" i="5" s="1"/>
  <c r="AE232" i="5"/>
  <c r="AH232" i="5"/>
  <c r="T234" i="5"/>
  <c r="U234" i="5" s="1"/>
  <c r="X233" i="5"/>
  <c r="Y233" i="5" s="1"/>
  <c r="V233" i="5"/>
  <c r="R234" i="5"/>
  <c r="S234" i="5" s="1"/>
  <c r="M233" i="5"/>
  <c r="O233" i="5"/>
  <c r="P233" i="5" s="1"/>
  <c r="I233" i="5"/>
  <c r="J233" i="5" s="1"/>
  <c r="K234" i="5"/>
  <c r="L234" i="5" s="1"/>
  <c r="AB233" i="5" l="1"/>
  <c r="N233" i="5"/>
  <c r="AC233" i="5"/>
  <c r="AR233" i="5"/>
  <c r="AS233" i="5" s="1"/>
  <c r="W233" i="5"/>
  <c r="AX233" i="5"/>
  <c r="AY233" i="5" s="1"/>
  <c r="AO233" i="5"/>
  <c r="AP233" i="5" s="1"/>
  <c r="AK233" i="5"/>
  <c r="AL233" i="5" s="1"/>
  <c r="AH233" i="5"/>
  <c r="AI233" i="5" s="1"/>
  <c r="AE233" i="5"/>
  <c r="AF233" i="5" s="1"/>
  <c r="AU233" i="5"/>
  <c r="AV233" i="5" s="1"/>
  <c r="R235" i="5"/>
  <c r="S235" i="5" s="1"/>
  <c r="V234" i="5"/>
  <c r="X234" i="5"/>
  <c r="Y234" i="5" s="1"/>
  <c r="T235" i="5"/>
  <c r="U235" i="5" s="1"/>
  <c r="K235" i="5"/>
  <c r="L235" i="5" s="1"/>
  <c r="I234" i="5"/>
  <c r="J234" i="5" s="1"/>
  <c r="O234" i="5"/>
  <c r="P234" i="5" s="1"/>
  <c r="M234" i="5"/>
  <c r="AR234" i="5" l="1"/>
  <c r="W234" i="5"/>
  <c r="AS234" i="5"/>
  <c r="AB234" i="5"/>
  <c r="AC234" i="5" s="1"/>
  <c r="N234" i="5"/>
  <c r="AF234" i="5"/>
  <c r="AU234" i="5"/>
  <c r="AV234" i="5" s="1"/>
  <c r="AX234" i="5"/>
  <c r="AY234" i="5" s="1"/>
  <c r="AK234" i="5"/>
  <c r="AL234" i="5" s="1"/>
  <c r="AO234" i="5"/>
  <c r="AE234" i="5"/>
  <c r="AH234" i="5"/>
  <c r="AI234" i="5" s="1"/>
  <c r="X235" i="5"/>
  <c r="Y235" i="5" s="1"/>
  <c r="V235" i="5"/>
  <c r="T236" i="5"/>
  <c r="U236" i="5" s="1"/>
  <c r="R236" i="5"/>
  <c r="S236" i="5" s="1"/>
  <c r="M235" i="5"/>
  <c r="O235" i="5"/>
  <c r="P235" i="5" s="1"/>
  <c r="I235" i="5"/>
  <c r="J235" i="5" s="1"/>
  <c r="K236" i="5"/>
  <c r="L236" i="5" s="1"/>
  <c r="AO235" i="5" l="1"/>
  <c r="AB235" i="5"/>
  <c r="AC235" i="5" s="1"/>
  <c r="N235" i="5"/>
  <c r="AP234" i="5"/>
  <c r="AR235" i="5"/>
  <c r="AS235" i="5" s="1"/>
  <c r="W235" i="5"/>
  <c r="AP235" i="5"/>
  <c r="AX235" i="5"/>
  <c r="AY235" i="5" s="1"/>
  <c r="AK235" i="5"/>
  <c r="AL235" i="5" s="1"/>
  <c r="AH235" i="5"/>
  <c r="AI235" i="5" s="1"/>
  <c r="AE235" i="5"/>
  <c r="AF235" i="5" s="1"/>
  <c r="AU235" i="5"/>
  <c r="AV235" i="5" s="1"/>
  <c r="V236" i="5"/>
  <c r="R237" i="5"/>
  <c r="S237" i="5" s="1"/>
  <c r="T237" i="5"/>
  <c r="U237" i="5" s="1"/>
  <c r="X236" i="5"/>
  <c r="Y236" i="5" s="1"/>
  <c r="K237" i="5"/>
  <c r="L237" i="5" s="1"/>
  <c r="O236" i="5"/>
  <c r="P236" i="5" s="1"/>
  <c r="I236" i="5"/>
  <c r="J236" i="5" s="1"/>
  <c r="M236" i="5"/>
  <c r="AR236" i="5" l="1"/>
  <c r="W236" i="5"/>
  <c r="AS236" i="5"/>
  <c r="AK236" i="5"/>
  <c r="AL236" i="5" s="1"/>
  <c r="N236" i="5"/>
  <c r="AX236" i="5"/>
  <c r="AY236" i="5" s="1"/>
  <c r="AU236" i="5"/>
  <c r="AV236" i="5" s="1"/>
  <c r="AO236" i="5"/>
  <c r="AP236" i="5" s="1"/>
  <c r="AB236" i="5"/>
  <c r="AC236" i="5" s="1"/>
  <c r="AE236" i="5"/>
  <c r="AF236" i="5" s="1"/>
  <c r="AH236" i="5"/>
  <c r="V237" i="5"/>
  <c r="T238" i="5"/>
  <c r="U238" i="5" s="1"/>
  <c r="R238" i="5"/>
  <c r="S238" i="5" s="1"/>
  <c r="X237" i="5"/>
  <c r="Y237" i="5" s="1"/>
  <c r="I237" i="5"/>
  <c r="J237" i="5" s="1"/>
  <c r="O237" i="5"/>
  <c r="P237" i="5" s="1"/>
  <c r="M237" i="5"/>
  <c r="K238" i="5"/>
  <c r="L238" i="5" s="1"/>
  <c r="AX237" i="5" l="1"/>
  <c r="AH237" i="5"/>
  <c r="AI237" i="5" s="1"/>
  <c r="AI236" i="5"/>
  <c r="AR237" i="5"/>
  <c r="W237" i="5"/>
  <c r="AY237" i="5"/>
  <c r="AS237" i="5"/>
  <c r="AK237" i="5"/>
  <c r="AL237" i="5" s="1"/>
  <c r="N237" i="5"/>
  <c r="AU237" i="5"/>
  <c r="AV237" i="5" s="1"/>
  <c r="AO237" i="5"/>
  <c r="AP237" i="5" s="1"/>
  <c r="AB237" i="5"/>
  <c r="AC237" i="5" s="1"/>
  <c r="AE237" i="5"/>
  <c r="AF237" i="5" s="1"/>
  <c r="R239" i="5"/>
  <c r="S239" i="5" s="1"/>
  <c r="X238" i="5"/>
  <c r="Y238" i="5" s="1"/>
  <c r="T239" i="5"/>
  <c r="U239" i="5" s="1"/>
  <c r="V238" i="5"/>
  <c r="K239" i="5"/>
  <c r="L239" i="5" s="1"/>
  <c r="M238" i="5"/>
  <c r="O238" i="5"/>
  <c r="P238" i="5" s="1"/>
  <c r="I238" i="5"/>
  <c r="J238" i="5" s="1"/>
  <c r="AR238" i="5" l="1"/>
  <c r="AS238" i="5" s="1"/>
  <c r="W238" i="5"/>
  <c r="AK238" i="5"/>
  <c r="AL238" i="5" s="1"/>
  <c r="N238" i="5"/>
  <c r="AB238" i="5"/>
  <c r="AC238" i="5" s="1"/>
  <c r="AE238" i="5"/>
  <c r="AF238" i="5" s="1"/>
  <c r="AH238" i="5"/>
  <c r="AI238" i="5" s="1"/>
  <c r="AX238" i="5"/>
  <c r="AO238" i="5"/>
  <c r="AP238" i="5" s="1"/>
  <c r="AU238" i="5"/>
  <c r="AV238" i="5" s="1"/>
  <c r="X239" i="5"/>
  <c r="Y239" i="5" s="1"/>
  <c r="V239" i="5"/>
  <c r="T240" i="5"/>
  <c r="U240" i="5" s="1"/>
  <c r="R240" i="5"/>
  <c r="S240" i="5" s="1"/>
  <c r="I239" i="5"/>
  <c r="J239" i="5" s="1"/>
  <c r="O239" i="5"/>
  <c r="P239" i="5" s="1"/>
  <c r="M239" i="5"/>
  <c r="K240" i="5"/>
  <c r="L240" i="5" s="1"/>
  <c r="AB239" i="5" l="1"/>
  <c r="AX239" i="5"/>
  <c r="AH239" i="5"/>
  <c r="AY238" i="5"/>
  <c r="AR239" i="5"/>
  <c r="W239" i="5"/>
  <c r="AS239" i="5"/>
  <c r="AY239" i="5"/>
  <c r="AK239" i="5"/>
  <c r="N239" i="5"/>
  <c r="AC239" i="5"/>
  <c r="AI239" i="5"/>
  <c r="AF239" i="5"/>
  <c r="AL239" i="5"/>
  <c r="AU239" i="5"/>
  <c r="AV239" i="5" s="1"/>
  <c r="AO239" i="5"/>
  <c r="AP239" i="5" s="1"/>
  <c r="AE239" i="5"/>
  <c r="R241" i="5"/>
  <c r="S241" i="5" s="1"/>
  <c r="T241" i="5"/>
  <c r="U241" i="5" s="1"/>
  <c r="V240" i="5"/>
  <c r="X240" i="5"/>
  <c r="Y240" i="5" s="1"/>
  <c r="K241" i="5"/>
  <c r="L241" i="5" s="1"/>
  <c r="M240" i="5"/>
  <c r="O240" i="5"/>
  <c r="P240" i="5" s="1"/>
  <c r="I240" i="5"/>
  <c r="J240" i="5" s="1"/>
  <c r="AH240" i="5" l="1"/>
  <c r="N240" i="5"/>
  <c r="AI240" i="5"/>
  <c r="AR240" i="5"/>
  <c r="AS240" i="5" s="1"/>
  <c r="W240" i="5"/>
  <c r="AE240" i="5"/>
  <c r="AF240" i="5" s="1"/>
  <c r="AX240" i="5"/>
  <c r="AY240" i="5" s="1"/>
  <c r="AU240" i="5"/>
  <c r="AV240" i="5" s="1"/>
  <c r="AK240" i="5"/>
  <c r="AL240" i="5" s="1"/>
  <c r="AO240" i="5"/>
  <c r="AP240" i="5" s="1"/>
  <c r="AB240" i="5"/>
  <c r="V241" i="5"/>
  <c r="X241" i="5"/>
  <c r="Y241" i="5" s="1"/>
  <c r="T242" i="5"/>
  <c r="U242" i="5" s="1"/>
  <c r="R242" i="5"/>
  <c r="S242" i="5" s="1"/>
  <c r="I241" i="5"/>
  <c r="J241" i="5" s="1"/>
  <c r="O241" i="5"/>
  <c r="P241" i="5" s="1"/>
  <c r="M241" i="5"/>
  <c r="K242" i="5"/>
  <c r="L242" i="5" s="1"/>
  <c r="AB241" i="5" l="1"/>
  <c r="AC241" i="5" s="1"/>
  <c r="AC240" i="5"/>
  <c r="AR241" i="5"/>
  <c r="W241" i="5"/>
  <c r="AS241" i="5"/>
  <c r="AE241" i="5"/>
  <c r="AF241" i="5" s="1"/>
  <c r="N241" i="5"/>
  <c r="AO241" i="5"/>
  <c r="AP241" i="5" s="1"/>
  <c r="AX241" i="5"/>
  <c r="AY241" i="5" s="1"/>
  <c r="AU241" i="5"/>
  <c r="AV241" i="5" s="1"/>
  <c r="AK241" i="5"/>
  <c r="AH241" i="5"/>
  <c r="R243" i="5"/>
  <c r="S243" i="5" s="1"/>
  <c r="T243" i="5"/>
  <c r="U243" i="5" s="1"/>
  <c r="X242" i="5"/>
  <c r="Y242" i="5" s="1"/>
  <c r="V242" i="5"/>
  <c r="K243" i="5"/>
  <c r="L243" i="5" s="1"/>
  <c r="M242" i="5"/>
  <c r="O242" i="5"/>
  <c r="P242" i="5" s="1"/>
  <c r="I242" i="5"/>
  <c r="J242" i="5" s="1"/>
  <c r="AK242" i="5" l="1"/>
  <c r="AR242" i="5"/>
  <c r="W242" i="5"/>
  <c r="AS242" i="5"/>
  <c r="AE242" i="5"/>
  <c r="AF242" i="5" s="1"/>
  <c r="N242" i="5"/>
  <c r="AL242" i="5"/>
  <c r="AH242" i="5"/>
  <c r="AI242" i="5" s="1"/>
  <c r="AI241" i="5"/>
  <c r="AB242" i="5"/>
  <c r="AC242" i="5" s="1"/>
  <c r="AL241" i="5"/>
  <c r="AX242" i="5"/>
  <c r="AY242" i="5" s="1"/>
  <c r="AU242" i="5"/>
  <c r="AV242" i="5" s="1"/>
  <c r="AO242" i="5"/>
  <c r="AP242" i="5" s="1"/>
  <c r="V243" i="5"/>
  <c r="X243" i="5"/>
  <c r="Y243" i="5" s="1"/>
  <c r="T244" i="5"/>
  <c r="U244" i="5" s="1"/>
  <c r="R244" i="5"/>
  <c r="S244" i="5" s="1"/>
  <c r="I243" i="5"/>
  <c r="J243" i="5" s="1"/>
  <c r="O243" i="5"/>
  <c r="P243" i="5" s="1"/>
  <c r="M243" i="5"/>
  <c r="K244" i="5"/>
  <c r="L244" i="5" s="1"/>
  <c r="AR243" i="5" l="1"/>
  <c r="W243" i="5"/>
  <c r="AS243" i="5"/>
  <c r="AE243" i="5"/>
  <c r="AF243" i="5"/>
  <c r="AL243" i="5"/>
  <c r="N243" i="5"/>
  <c r="AO243" i="5"/>
  <c r="AP243" i="5" s="1"/>
  <c r="AU243" i="5"/>
  <c r="AV243" i="5" s="1"/>
  <c r="AX243" i="5"/>
  <c r="AY243" i="5" s="1"/>
  <c r="AB243" i="5"/>
  <c r="AC243" i="5" s="1"/>
  <c r="AK243" i="5"/>
  <c r="AH243" i="5"/>
  <c r="AI243" i="5" s="1"/>
  <c r="R245" i="5"/>
  <c r="S245" i="5" s="1"/>
  <c r="T245" i="5"/>
  <c r="U245" i="5" s="1"/>
  <c r="X244" i="5"/>
  <c r="Y244" i="5" s="1"/>
  <c r="V244" i="5"/>
  <c r="K245" i="5"/>
  <c r="L245" i="5" s="1"/>
  <c r="M244" i="5"/>
  <c r="O244" i="5"/>
  <c r="P244" i="5" s="1"/>
  <c r="I244" i="5"/>
  <c r="J244" i="5" s="1"/>
  <c r="AE244" i="5" l="1"/>
  <c r="N244" i="5"/>
  <c r="AF244" i="5"/>
  <c r="AU244" i="5"/>
  <c r="AV244" i="5" s="1"/>
  <c r="W244" i="5"/>
  <c r="AS244" i="5"/>
  <c r="AK244" i="5"/>
  <c r="AL244" i="5" s="1"/>
  <c r="AH244" i="5"/>
  <c r="AI244" i="5" s="1"/>
  <c r="AB244" i="5"/>
  <c r="AR244" i="5"/>
  <c r="AX244" i="5"/>
  <c r="AO244" i="5"/>
  <c r="V245" i="5"/>
  <c r="AU245" i="5" s="1"/>
  <c r="X245" i="5"/>
  <c r="Y245" i="5" s="1"/>
  <c r="T246" i="5"/>
  <c r="U246" i="5" s="1"/>
  <c r="R246" i="5"/>
  <c r="S246" i="5" s="1"/>
  <c r="I245" i="5"/>
  <c r="J245" i="5" s="1"/>
  <c r="O245" i="5"/>
  <c r="P245" i="5" s="1"/>
  <c r="M245" i="5"/>
  <c r="K246" i="5"/>
  <c r="L246" i="5" s="1"/>
  <c r="AB245" i="5" l="1"/>
  <c r="W245" i="5"/>
  <c r="AV245" i="5"/>
  <c r="AO245" i="5"/>
  <c r="AP245" i="5" s="1"/>
  <c r="AP244" i="5"/>
  <c r="AC244" i="5"/>
  <c r="AE245" i="5"/>
  <c r="AF245" i="5" s="1"/>
  <c r="N245" i="5"/>
  <c r="AC245" i="5"/>
  <c r="AX245" i="5"/>
  <c r="AY245" i="5" s="1"/>
  <c r="AR245" i="5"/>
  <c r="AS245" i="5" s="1"/>
  <c r="AY244" i="5"/>
  <c r="AH245" i="5"/>
  <c r="AI245" i="5" s="1"/>
  <c r="AK245" i="5"/>
  <c r="AL245" i="5" s="1"/>
  <c r="R247" i="5"/>
  <c r="S247" i="5" s="1"/>
  <c r="T247" i="5"/>
  <c r="U247" i="5" s="1"/>
  <c r="X246" i="5"/>
  <c r="Y246" i="5" s="1"/>
  <c r="V246" i="5"/>
  <c r="K247" i="5"/>
  <c r="L247" i="5" s="1"/>
  <c r="M246" i="5"/>
  <c r="O246" i="5"/>
  <c r="P246" i="5" s="1"/>
  <c r="I246" i="5"/>
  <c r="J246" i="5" s="1"/>
  <c r="AR246" i="5" l="1"/>
  <c r="W246" i="5"/>
  <c r="AS246" i="5"/>
  <c r="AE246" i="5"/>
  <c r="AF246" i="5" s="1"/>
  <c r="N246" i="5"/>
  <c r="AK246" i="5"/>
  <c r="AL246" i="5" s="1"/>
  <c r="AH246" i="5"/>
  <c r="AI246" i="5" s="1"/>
  <c r="AU246" i="5"/>
  <c r="AV246" i="5" s="1"/>
  <c r="AX246" i="5"/>
  <c r="AY246" i="5" s="1"/>
  <c r="AO246" i="5"/>
  <c r="AP246" i="5" s="1"/>
  <c r="AB246" i="5"/>
  <c r="AB247" i="5" s="1"/>
  <c r="V247" i="5"/>
  <c r="X247" i="5"/>
  <c r="Y247" i="5" s="1"/>
  <c r="T248" i="5"/>
  <c r="U248" i="5" s="1"/>
  <c r="R248" i="5"/>
  <c r="S248" i="5" s="1"/>
  <c r="I247" i="5"/>
  <c r="J247" i="5" s="1"/>
  <c r="O247" i="5"/>
  <c r="P247" i="5" s="1"/>
  <c r="M247" i="5"/>
  <c r="K248" i="5"/>
  <c r="L248" i="5" s="1"/>
  <c r="AR247" i="5" l="1"/>
  <c r="W247" i="5"/>
  <c r="AS247" i="5"/>
  <c r="AC246" i="5"/>
  <c r="AE247" i="5"/>
  <c r="AF247" i="5" s="1"/>
  <c r="N247" i="5"/>
  <c r="AC247" i="5"/>
  <c r="AI247" i="5"/>
  <c r="AX247" i="5"/>
  <c r="AY247" i="5" s="1"/>
  <c r="AU247" i="5"/>
  <c r="AV247" i="5" s="1"/>
  <c r="AO247" i="5"/>
  <c r="AP247" i="5" s="1"/>
  <c r="AH247" i="5"/>
  <c r="AK247" i="5"/>
  <c r="AK248" i="5" s="1"/>
  <c r="R249" i="5"/>
  <c r="S249" i="5" s="1"/>
  <c r="T249" i="5"/>
  <c r="U249" i="5" s="1"/>
  <c r="X248" i="5"/>
  <c r="Y248" i="5" s="1"/>
  <c r="V248" i="5"/>
  <c r="O248" i="5"/>
  <c r="P248" i="5" s="1"/>
  <c r="M248" i="5"/>
  <c r="K249" i="5"/>
  <c r="L249" i="5" s="1"/>
  <c r="I248" i="5"/>
  <c r="J248" i="5" s="1"/>
  <c r="AH248" i="5" l="1"/>
  <c r="AU248" i="5"/>
  <c r="W248" i="5"/>
  <c r="AV248" i="5"/>
  <c r="AL247" i="5"/>
  <c r="AE248" i="5"/>
  <c r="AF248" i="5" s="1"/>
  <c r="N248" i="5"/>
  <c r="AL248" i="5"/>
  <c r="AI248" i="5"/>
  <c r="AB248" i="5"/>
  <c r="AC248" i="5" s="1"/>
  <c r="AX248" i="5"/>
  <c r="AY248" i="5" s="1"/>
  <c r="AO248" i="5"/>
  <c r="AP248" i="5" s="1"/>
  <c r="AR248" i="5"/>
  <c r="AS248" i="5" s="1"/>
  <c r="V249" i="5"/>
  <c r="T250" i="5"/>
  <c r="U250" i="5" s="1"/>
  <c r="X249" i="5"/>
  <c r="Y249" i="5" s="1"/>
  <c r="R250" i="5"/>
  <c r="S250" i="5" s="1"/>
  <c r="I249" i="5"/>
  <c r="J249" i="5" s="1"/>
  <c r="K250" i="5"/>
  <c r="L250" i="5" s="1"/>
  <c r="M249" i="5"/>
  <c r="O249" i="5"/>
  <c r="P249" i="5" s="1"/>
  <c r="M250" i="5" l="1"/>
  <c r="N249" i="5"/>
  <c r="AU249" i="5"/>
  <c r="AV249" i="5" s="1"/>
  <c r="W249" i="5"/>
  <c r="AR249" i="5"/>
  <c r="AS249" i="5" s="1"/>
  <c r="AO249" i="5"/>
  <c r="AP249" i="5" s="1"/>
  <c r="AX249" i="5"/>
  <c r="AY249" i="5" s="1"/>
  <c r="AK249" i="5"/>
  <c r="AK250" i="5" s="1"/>
  <c r="AH249" i="5"/>
  <c r="AH250" i="5" s="1"/>
  <c r="AB249" i="5"/>
  <c r="AB250" i="5" s="1"/>
  <c r="AE249" i="5"/>
  <c r="AE250" i="5" s="1"/>
  <c r="R251" i="5"/>
  <c r="S251" i="5" s="1"/>
  <c r="X250" i="5"/>
  <c r="Y250" i="5" s="1"/>
  <c r="T251" i="5"/>
  <c r="U251" i="5" s="1"/>
  <c r="V250" i="5"/>
  <c r="O250" i="5"/>
  <c r="P250" i="5" s="1"/>
  <c r="K251" i="5"/>
  <c r="L251" i="5" s="1"/>
  <c r="I250" i="5"/>
  <c r="J250" i="5" s="1"/>
  <c r="AC249" i="5" l="1"/>
  <c r="AI249" i="5"/>
  <c r="AR250" i="5"/>
  <c r="AS250" i="5" s="1"/>
  <c r="W250" i="5"/>
  <c r="AF249" i="5"/>
  <c r="AL249" i="5"/>
  <c r="N250" i="5"/>
  <c r="AI250" i="5"/>
  <c r="AL250" i="5"/>
  <c r="AC250" i="5"/>
  <c r="AF250" i="5"/>
  <c r="AX250" i="5"/>
  <c r="AY250" i="5" s="1"/>
  <c r="AU250" i="5"/>
  <c r="AV250" i="5" s="1"/>
  <c r="AO250" i="5"/>
  <c r="AP250" i="5" s="1"/>
  <c r="T252" i="5"/>
  <c r="U252" i="5" s="1"/>
  <c r="V251" i="5"/>
  <c r="X251" i="5"/>
  <c r="Y251" i="5" s="1"/>
  <c r="R252" i="5"/>
  <c r="S252" i="5" s="1"/>
  <c r="I251" i="5"/>
  <c r="J251" i="5" s="1"/>
  <c r="M251" i="5"/>
  <c r="K252" i="5"/>
  <c r="L252" i="5" s="1"/>
  <c r="O251" i="5"/>
  <c r="P251" i="5" s="1"/>
  <c r="AH251" i="5" l="1"/>
  <c r="N251" i="5"/>
  <c r="AI251" i="5"/>
  <c r="AR251" i="5"/>
  <c r="AS251" i="5" s="1"/>
  <c r="W251" i="5"/>
  <c r="AO251" i="5"/>
  <c r="AP251" i="5" s="1"/>
  <c r="AB251" i="5"/>
  <c r="AC251" i="5" s="1"/>
  <c r="AK251" i="5"/>
  <c r="AL251" i="5" s="1"/>
  <c r="AU251" i="5"/>
  <c r="AV251" i="5" s="1"/>
  <c r="AE251" i="5"/>
  <c r="AF251" i="5" s="1"/>
  <c r="AX251" i="5"/>
  <c r="AY251" i="5" s="1"/>
  <c r="R253" i="5"/>
  <c r="S253" i="5" s="1"/>
  <c r="X252" i="5"/>
  <c r="Y252" i="5" s="1"/>
  <c r="V252" i="5"/>
  <c r="T253" i="5"/>
  <c r="U253" i="5" s="1"/>
  <c r="O252" i="5"/>
  <c r="P252" i="5" s="1"/>
  <c r="K253" i="5"/>
  <c r="L253" i="5" s="1"/>
  <c r="M252" i="5"/>
  <c r="I252" i="5"/>
  <c r="J252" i="5" s="1"/>
  <c r="AX252" i="5" l="1"/>
  <c r="AH252" i="5"/>
  <c r="AI252" i="5" s="1"/>
  <c r="N252" i="5"/>
  <c r="AU252" i="5"/>
  <c r="AV252" i="5" s="1"/>
  <c r="W252" i="5"/>
  <c r="AY252" i="5"/>
  <c r="AS252" i="5"/>
  <c r="AO252" i="5"/>
  <c r="AP252" i="5" s="1"/>
  <c r="AE252" i="5"/>
  <c r="AF252" i="5" s="1"/>
  <c r="AK252" i="5"/>
  <c r="AL252" i="5" s="1"/>
  <c r="AR252" i="5"/>
  <c r="AB252" i="5"/>
  <c r="AC252" i="5" s="1"/>
  <c r="U255" i="5"/>
  <c r="U256" i="5" s="1"/>
  <c r="X253" i="5"/>
  <c r="Y253" i="5" s="1"/>
  <c r="V253" i="5"/>
  <c r="S255" i="5"/>
  <c r="S256" i="5" s="1"/>
  <c r="I253" i="5"/>
  <c r="J253" i="5" s="1"/>
  <c r="M253" i="5"/>
  <c r="L255" i="5"/>
  <c r="L256" i="5" s="1"/>
  <c r="O253" i="5"/>
  <c r="P253" i="5" s="1"/>
  <c r="E254" i="5" l="1"/>
  <c r="W253" i="5"/>
  <c r="C254" i="5"/>
  <c r="N253" i="5"/>
  <c r="AO253" i="5"/>
  <c r="AP253" i="5" s="1"/>
  <c r="AB253" i="5"/>
  <c r="AC253" i="5" s="1"/>
  <c r="AR253" i="5"/>
  <c r="AS253" i="5" s="1"/>
  <c r="AE253" i="5"/>
  <c r="AF253" i="5" s="1"/>
  <c r="AX253" i="5"/>
  <c r="AY253" i="5" s="1"/>
  <c r="AK253" i="5"/>
  <c r="AL253" i="5" s="1"/>
  <c r="AU253" i="5"/>
  <c r="AV253" i="5" s="1"/>
  <c r="AH253" i="5"/>
  <c r="AI253" i="5" s="1"/>
  <c r="V254" i="5"/>
  <c r="Y255" i="5"/>
  <c r="Y256" i="5" s="1"/>
  <c r="P255" i="5"/>
  <c r="P256" i="5" s="1"/>
  <c r="M254" i="5"/>
  <c r="N255" i="5"/>
  <c r="N256" i="5" s="1"/>
  <c r="P254" i="5" l="1"/>
  <c r="J254" i="5"/>
  <c r="L254" i="5"/>
  <c r="N254" i="5"/>
  <c r="W254" i="5"/>
  <c r="U254" i="5"/>
  <c r="S254" i="5"/>
  <c r="Y254" i="5"/>
  <c r="J255" i="5"/>
  <c r="J256" i="5" s="1"/>
  <c r="W255" i="5"/>
  <c r="W25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<sst xmlns="http://schemas.openxmlformats.org/spreadsheetml/2006/main" count="191" uniqueCount="96">
  <si>
    <t>Date</t>
  </si>
  <si>
    <t>AAPL (Apple Inc) / $</t>
  </si>
  <si>
    <t>AAPL (Apple Inc) / Volume</t>
  </si>
  <si>
    <t>HON (Honeywell Inc)  Volume</t>
  </si>
  <si>
    <t>HON (Honeywell Inc)  /  $</t>
  </si>
  <si>
    <t>Period</t>
  </si>
  <si>
    <t>APPLE:</t>
  </si>
  <si>
    <r>
      <t>Exp Smoothening (</t>
    </r>
    <r>
      <rPr>
        <b/>
        <sz val="12"/>
        <color theme="1"/>
        <rFont val="Calibri"/>
        <family val="2"/>
      </rPr>
      <t>α=0.75)</t>
    </r>
  </si>
  <si>
    <r>
      <t>Exp Smoothening (</t>
    </r>
    <r>
      <rPr>
        <b/>
        <sz val="12"/>
        <rFont val="Calibri"/>
        <family val="2"/>
      </rPr>
      <t>α=0.55)</t>
    </r>
  </si>
  <si>
    <r>
      <t>Exp Smoothening (</t>
    </r>
    <r>
      <rPr>
        <b/>
        <sz val="12"/>
        <rFont val="Calibri"/>
        <family val="2"/>
      </rPr>
      <t>α=0.15)</t>
    </r>
  </si>
  <si>
    <r>
      <t>Exp Smoothening (</t>
    </r>
    <r>
      <rPr>
        <b/>
        <sz val="12"/>
        <rFont val="Calibri"/>
        <family val="2"/>
      </rPr>
      <t>α=0.35)</t>
    </r>
  </si>
  <si>
    <t>HONEYWELL:</t>
  </si>
  <si>
    <t>MAPD</t>
  </si>
  <si>
    <t>SUM</t>
  </si>
  <si>
    <t>PART (ii)</t>
  </si>
  <si>
    <t>PART (iii)</t>
  </si>
  <si>
    <r>
      <t>Trend (</t>
    </r>
    <r>
      <rPr>
        <b/>
        <sz val="12"/>
        <color theme="1"/>
        <rFont val="Calibri"/>
        <family val="2"/>
      </rPr>
      <t>β=0.15)</t>
    </r>
  </si>
  <si>
    <r>
      <t>Trend (</t>
    </r>
    <r>
      <rPr>
        <b/>
        <sz val="12"/>
        <color theme="1"/>
        <rFont val="Calibri"/>
        <family val="2"/>
      </rPr>
      <t>β=0.25)</t>
    </r>
  </si>
  <si>
    <r>
      <t>Trend (</t>
    </r>
    <r>
      <rPr>
        <b/>
        <sz val="12"/>
        <color theme="1"/>
        <rFont val="Calibri"/>
        <family val="2"/>
      </rPr>
      <t>β=0.45)</t>
    </r>
  </si>
  <si>
    <r>
      <t>Trend (</t>
    </r>
    <r>
      <rPr>
        <b/>
        <sz val="12"/>
        <color theme="1"/>
        <rFont val="Calibri"/>
        <family val="2"/>
      </rPr>
      <t>β=0.85)</t>
    </r>
  </si>
  <si>
    <t>APPLE</t>
  </si>
  <si>
    <t>HONEYWELL</t>
  </si>
  <si>
    <r>
      <t>Adj Exp (</t>
    </r>
    <r>
      <rPr>
        <b/>
        <sz val="12"/>
        <color theme="1"/>
        <rFont val="Calibri"/>
        <family val="2"/>
      </rPr>
      <t>β</t>
    </r>
    <r>
      <rPr>
        <b/>
        <sz val="12.1"/>
        <color theme="1"/>
        <rFont val="Calibri"/>
        <family val="2"/>
      </rPr>
      <t>=0.15)</t>
    </r>
  </si>
  <si>
    <r>
      <t>Adj Exp (</t>
    </r>
    <r>
      <rPr>
        <b/>
        <sz val="12"/>
        <color theme="1"/>
        <rFont val="Calibri"/>
        <family val="2"/>
      </rPr>
      <t>β</t>
    </r>
    <r>
      <rPr>
        <b/>
        <sz val="12.1"/>
        <color theme="1"/>
        <rFont val="Calibri"/>
        <family val="2"/>
      </rPr>
      <t>=0.25)</t>
    </r>
  </si>
  <si>
    <r>
      <t>Adj Exp (</t>
    </r>
    <r>
      <rPr>
        <b/>
        <sz val="12"/>
        <color theme="1"/>
        <rFont val="Calibri"/>
        <family val="2"/>
      </rPr>
      <t>β</t>
    </r>
    <r>
      <rPr>
        <b/>
        <sz val="12.1"/>
        <color theme="1"/>
        <rFont val="Calibri"/>
        <family val="2"/>
      </rPr>
      <t>=0.45)</t>
    </r>
  </si>
  <si>
    <r>
      <t>Adj Exp (</t>
    </r>
    <r>
      <rPr>
        <b/>
        <sz val="12"/>
        <color theme="1"/>
        <rFont val="Calibri"/>
        <family val="2"/>
      </rPr>
      <t>β</t>
    </r>
    <r>
      <rPr>
        <b/>
        <sz val="12.1"/>
        <color theme="1"/>
        <rFont val="Calibri"/>
        <family val="2"/>
      </rPr>
      <t>=0.85)</t>
    </r>
  </si>
  <si>
    <t>Adj Exp (β=0.85)</t>
  </si>
  <si>
    <t>Adj Exp (β=0.15)</t>
  </si>
  <si>
    <t>Adj Exp (β=0.25)</t>
  </si>
  <si>
    <t>Adj Exp (β=0.45)</t>
  </si>
  <si>
    <t>Abs Ai-Fi (α=0.15)</t>
  </si>
  <si>
    <t>Abs Ai-Fi (α=0.35)</t>
  </si>
  <si>
    <t>Abs Ai-Fi (α=0.55)</t>
  </si>
  <si>
    <t>Abs Ai-Fi (α=0.75)</t>
  </si>
  <si>
    <r>
      <t>Abs Adj Exp (</t>
    </r>
    <r>
      <rPr>
        <b/>
        <sz val="12"/>
        <color theme="1"/>
        <rFont val="Calibri"/>
        <family val="2"/>
      </rPr>
      <t>β</t>
    </r>
    <r>
      <rPr>
        <b/>
        <sz val="12.1"/>
        <color theme="1"/>
        <rFont val="Calibri"/>
        <family val="2"/>
      </rPr>
      <t>=0.15)</t>
    </r>
  </si>
  <si>
    <t>Abs Adj Exp (β=0.15)</t>
  </si>
  <si>
    <t>Abs Adj Exp (β=0.25)</t>
  </si>
  <si>
    <t>Abs Adj Exp (β=0.45)</t>
  </si>
  <si>
    <t>Abs Adj Exp (β=0.85)</t>
  </si>
  <si>
    <t>MAPE</t>
  </si>
  <si>
    <t>Weighted Moving Average</t>
  </si>
  <si>
    <t>Trend</t>
  </si>
  <si>
    <t>Absolute Percentage Error</t>
  </si>
  <si>
    <t>Coefficients:</t>
  </si>
  <si>
    <t>Intercept</t>
  </si>
  <si>
    <t>AAPL</t>
  </si>
  <si>
    <t>HON</t>
  </si>
  <si>
    <t>Predicted Values</t>
  </si>
  <si>
    <t>X (Stock)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</si>
  <si>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</si>
  <si>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</si>
  <si>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</si>
  <si>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</si>
  <si>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</si>
  <si>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</si>
  <si>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</si>
  <si>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</si>
  <si>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</si>
  <si>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</si>
  <si>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</si>
  <si>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</si>
  <si>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</si>
  <si>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</si>
  <si>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</si>
  <si>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</si>
  <si>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</si>
  <si>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</si>
  <si>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</si>
  <si>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</si>
  <si>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</si>
  <si>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</si>
  <si>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Residuals</t>
  </si>
  <si>
    <t>Standard Residuals</t>
  </si>
  <si>
    <t>PROBABILITY OUTPUT</t>
  </si>
  <si>
    <t>Percentile</t>
  </si>
  <si>
    <t>SUMMARY OUTPUT FOR AAPL</t>
  </si>
  <si>
    <t>SUMMARY OUTPUT FOR HON</t>
  </si>
  <si>
    <t>Predicted AAPL (Apple Inc) / $</t>
  </si>
  <si>
    <t>Predicted HON (Honeywell Inc)  /  $</t>
  </si>
  <si>
    <t>Chi-square goodness fit for Normality</t>
  </si>
  <si>
    <t>Lower Limit</t>
  </si>
  <si>
    <t>Upper Limit</t>
  </si>
  <si>
    <t>Probability</t>
  </si>
  <si>
    <t>Expected Frequency</t>
  </si>
  <si>
    <t>Observed Frequency</t>
  </si>
  <si>
    <t>Min</t>
  </si>
  <si>
    <t>Max</t>
  </si>
  <si>
    <t>Range</t>
  </si>
  <si>
    <t>Standard Deviation</t>
  </si>
  <si>
    <t>Mean</t>
  </si>
  <si>
    <t>Bin</t>
  </si>
  <si>
    <t>Class Length</t>
  </si>
  <si>
    <t>Sample size</t>
  </si>
  <si>
    <t>Chi-Square</t>
  </si>
  <si>
    <t>DF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</si>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</sst>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00"/>
    <numFmt numFmtId="167" formatCode="0.0000"/>
    <numFmt numFmtId="170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2.1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0" fontId="20" fillId="33" borderId="0" xfId="0" applyFont="1" applyFill="1" applyAlignment="1">
      <alignment horizontal="center"/>
    </xf>
    <xf numFmtId="2" fontId="0" fillId="34" borderId="0" xfId="0" applyNumberFormat="1" applyFill="1"/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2" fontId="0" fillId="0" borderId="0" xfId="42" applyNumberFormat="1" applyFont="1"/>
    <xf numFmtId="0" fontId="16" fillId="36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16" fillId="34" borderId="0" xfId="0" applyNumberFormat="1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0" fontId="16" fillId="34" borderId="0" xfId="0" applyFont="1" applyFill="1"/>
    <xf numFmtId="2" fontId="16" fillId="34" borderId="0" xfId="0" applyNumberFormat="1" applyFont="1" applyFill="1"/>
    <xf numFmtId="165" fontId="16" fillId="34" borderId="0" xfId="0" applyNumberFormat="1" applyFont="1" applyFill="1"/>
    <xf numFmtId="164" fontId="16" fillId="33" borderId="0" xfId="0" applyNumberFormat="1" applyFont="1" applyFill="1"/>
    <xf numFmtId="164" fontId="16" fillId="34" borderId="0" xfId="0" applyNumberFormat="1" applyFont="1" applyFill="1"/>
    <xf numFmtId="0" fontId="0" fillId="0" borderId="0" xfId="0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22" fillId="0" borderId="0" xfId="0" applyFont="1" applyAlignment="1">
      <alignment horizontal="centerContinuous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7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2" fillId="0" borderId="12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Continuous"/>
    </xf>
    <xf numFmtId="0" fontId="22" fillId="0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165" fontId="16" fillId="33" borderId="0" xfId="0" applyNumberFormat="1" applyFont="1" applyFill="1"/>
    <xf numFmtId="165" fontId="0" fillId="0" borderId="0" xfId="0" applyNumberFormat="1"/>
    <xf numFmtId="165" fontId="16" fillId="34" borderId="0" xfId="0" applyNumberFormat="1" applyFont="1" applyFill="1" applyAlignment="1">
      <alignment horizontal="center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  <xf numFmtId="0" fontId="16" fillId="0" borderId="0" xfId="0" applyFont="1" applyFill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167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67" fontId="0" fillId="0" borderId="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'Part 1'!$C$1</c:f>
              <c:strCache>
                <c:ptCount val="1"/>
                <c:pt idx="0">
                  <c:v>AAPL (Apple Inc) / 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1'!$A$2:$A$258</c:f>
              <c:numCache>
                <c:formatCode>m/d/yyyy</c:formatCode>
                <c:ptCount val="257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44144</c:v>
                </c:pt>
              </c:numCache>
            </c:numRef>
          </c:cat>
          <c:val>
            <c:numRef>
              <c:f>'Part 1'!$C$2:$C$258</c:f>
              <c:numCache>
                <c:formatCode>0.00</c:formatCode>
                <c:ptCount val="257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  <c:pt idx="252">
                  <c:v>117.49528203994976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F-4648-A8FF-F3D6101E4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688400"/>
        <c:axId val="612689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1'!$B$1</c15:sqref>
                        </c15:formulaRef>
                      </c:ext>
                    </c:extLst>
                    <c:strCache>
                      <c:ptCount val="1"/>
                      <c:pt idx="0">
                        <c:v>Period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'Part 1'!$A$2:$A$258</c15:sqref>
                        </c15:formulaRef>
                      </c:ext>
                    </c:extLst>
                    <c:numCache>
                      <c:formatCode>m/d/yyyy</c:formatCode>
                      <c:ptCount val="257"/>
                      <c:pt idx="0">
                        <c:v>43777</c:v>
                      </c:pt>
                      <c:pt idx="1">
                        <c:v>43780</c:v>
                      </c:pt>
                      <c:pt idx="2">
                        <c:v>43781</c:v>
                      </c:pt>
                      <c:pt idx="3">
                        <c:v>43782</c:v>
                      </c:pt>
                      <c:pt idx="4">
                        <c:v>43783</c:v>
                      </c:pt>
                      <c:pt idx="5">
                        <c:v>43784</c:v>
                      </c:pt>
                      <c:pt idx="6">
                        <c:v>43787</c:v>
                      </c:pt>
                      <c:pt idx="7">
                        <c:v>43788</c:v>
                      </c:pt>
                      <c:pt idx="8">
                        <c:v>43789</c:v>
                      </c:pt>
                      <c:pt idx="9">
                        <c:v>43790</c:v>
                      </c:pt>
                      <c:pt idx="10">
                        <c:v>43791</c:v>
                      </c:pt>
                      <c:pt idx="11">
                        <c:v>43794</c:v>
                      </c:pt>
                      <c:pt idx="12">
                        <c:v>43795</c:v>
                      </c:pt>
                      <c:pt idx="13">
                        <c:v>43796</c:v>
                      </c:pt>
                      <c:pt idx="14">
                        <c:v>43798</c:v>
                      </c:pt>
                      <c:pt idx="15">
                        <c:v>43801</c:v>
                      </c:pt>
                      <c:pt idx="16">
                        <c:v>43802</c:v>
                      </c:pt>
                      <c:pt idx="17">
                        <c:v>43803</c:v>
                      </c:pt>
                      <c:pt idx="18">
                        <c:v>43804</c:v>
                      </c:pt>
                      <c:pt idx="19">
                        <c:v>43805</c:v>
                      </c:pt>
                      <c:pt idx="20">
                        <c:v>43808</c:v>
                      </c:pt>
                      <c:pt idx="21">
                        <c:v>43809</c:v>
                      </c:pt>
                      <c:pt idx="22">
                        <c:v>43810</c:v>
                      </c:pt>
                      <c:pt idx="23">
                        <c:v>43811</c:v>
                      </c:pt>
                      <c:pt idx="24">
                        <c:v>43812</c:v>
                      </c:pt>
                      <c:pt idx="25">
                        <c:v>43815</c:v>
                      </c:pt>
                      <c:pt idx="26">
                        <c:v>43816</c:v>
                      </c:pt>
                      <c:pt idx="27">
                        <c:v>43817</c:v>
                      </c:pt>
                      <c:pt idx="28">
                        <c:v>43818</c:v>
                      </c:pt>
                      <c:pt idx="29">
                        <c:v>43819</c:v>
                      </c:pt>
                      <c:pt idx="30">
                        <c:v>43822</c:v>
                      </c:pt>
                      <c:pt idx="31">
                        <c:v>43823</c:v>
                      </c:pt>
                      <c:pt idx="32">
                        <c:v>43825</c:v>
                      </c:pt>
                      <c:pt idx="33">
                        <c:v>43826</c:v>
                      </c:pt>
                      <c:pt idx="34">
                        <c:v>43829</c:v>
                      </c:pt>
                      <c:pt idx="35">
                        <c:v>43830</c:v>
                      </c:pt>
                      <c:pt idx="36">
                        <c:v>43832</c:v>
                      </c:pt>
                      <c:pt idx="37">
                        <c:v>43833</c:v>
                      </c:pt>
                      <c:pt idx="38">
                        <c:v>43836</c:v>
                      </c:pt>
                      <c:pt idx="39">
                        <c:v>43837</c:v>
                      </c:pt>
                      <c:pt idx="40">
                        <c:v>43838</c:v>
                      </c:pt>
                      <c:pt idx="41">
                        <c:v>43839</c:v>
                      </c:pt>
                      <c:pt idx="42">
                        <c:v>43840</c:v>
                      </c:pt>
                      <c:pt idx="43">
                        <c:v>43843</c:v>
                      </c:pt>
                      <c:pt idx="44">
                        <c:v>43844</c:v>
                      </c:pt>
                      <c:pt idx="45">
                        <c:v>43845</c:v>
                      </c:pt>
                      <c:pt idx="46">
                        <c:v>43846</c:v>
                      </c:pt>
                      <c:pt idx="47">
                        <c:v>43847</c:v>
                      </c:pt>
                      <c:pt idx="48">
                        <c:v>43851</c:v>
                      </c:pt>
                      <c:pt idx="49">
                        <c:v>43852</c:v>
                      </c:pt>
                      <c:pt idx="50">
                        <c:v>43853</c:v>
                      </c:pt>
                      <c:pt idx="51">
                        <c:v>43854</c:v>
                      </c:pt>
                      <c:pt idx="52">
                        <c:v>43857</c:v>
                      </c:pt>
                      <c:pt idx="53">
                        <c:v>43858</c:v>
                      </c:pt>
                      <c:pt idx="54">
                        <c:v>43859</c:v>
                      </c:pt>
                      <c:pt idx="55">
                        <c:v>43860</c:v>
                      </c:pt>
                      <c:pt idx="56">
                        <c:v>43861</c:v>
                      </c:pt>
                      <c:pt idx="57">
                        <c:v>43864</c:v>
                      </c:pt>
                      <c:pt idx="58">
                        <c:v>43865</c:v>
                      </c:pt>
                      <c:pt idx="59">
                        <c:v>43866</c:v>
                      </c:pt>
                      <c:pt idx="60">
                        <c:v>43867</c:v>
                      </c:pt>
                      <c:pt idx="61">
                        <c:v>43868</c:v>
                      </c:pt>
                      <c:pt idx="62">
                        <c:v>43871</c:v>
                      </c:pt>
                      <c:pt idx="63">
                        <c:v>43872</c:v>
                      </c:pt>
                      <c:pt idx="64">
                        <c:v>43873</c:v>
                      </c:pt>
                      <c:pt idx="65">
                        <c:v>43874</c:v>
                      </c:pt>
                      <c:pt idx="66">
                        <c:v>43875</c:v>
                      </c:pt>
                      <c:pt idx="67">
                        <c:v>43879</c:v>
                      </c:pt>
                      <c:pt idx="68">
                        <c:v>43880</c:v>
                      </c:pt>
                      <c:pt idx="69">
                        <c:v>43881</c:v>
                      </c:pt>
                      <c:pt idx="70">
                        <c:v>43882</c:v>
                      </c:pt>
                      <c:pt idx="71">
                        <c:v>43885</c:v>
                      </c:pt>
                      <c:pt idx="72">
                        <c:v>43886</c:v>
                      </c:pt>
                      <c:pt idx="73">
                        <c:v>43887</c:v>
                      </c:pt>
                      <c:pt idx="74">
                        <c:v>43888</c:v>
                      </c:pt>
                      <c:pt idx="75">
                        <c:v>43889</c:v>
                      </c:pt>
                      <c:pt idx="76">
                        <c:v>43892</c:v>
                      </c:pt>
                      <c:pt idx="77">
                        <c:v>43893</c:v>
                      </c:pt>
                      <c:pt idx="78">
                        <c:v>43894</c:v>
                      </c:pt>
                      <c:pt idx="79">
                        <c:v>43895</c:v>
                      </c:pt>
                      <c:pt idx="80">
                        <c:v>43896</c:v>
                      </c:pt>
                      <c:pt idx="81">
                        <c:v>43899</c:v>
                      </c:pt>
                      <c:pt idx="82">
                        <c:v>43900</c:v>
                      </c:pt>
                      <c:pt idx="83">
                        <c:v>43901</c:v>
                      </c:pt>
                      <c:pt idx="84">
                        <c:v>43902</c:v>
                      </c:pt>
                      <c:pt idx="85">
                        <c:v>43903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43913</c:v>
                      </c:pt>
                      <c:pt idx="92">
                        <c:v>43914</c:v>
                      </c:pt>
                      <c:pt idx="93">
                        <c:v>43915</c:v>
                      </c:pt>
                      <c:pt idx="94">
                        <c:v>43916</c:v>
                      </c:pt>
                      <c:pt idx="95">
                        <c:v>43917</c:v>
                      </c:pt>
                      <c:pt idx="96">
                        <c:v>43920</c:v>
                      </c:pt>
                      <c:pt idx="97">
                        <c:v>43921</c:v>
                      </c:pt>
                      <c:pt idx="98">
                        <c:v>43922</c:v>
                      </c:pt>
                      <c:pt idx="99">
                        <c:v>43923</c:v>
                      </c:pt>
                      <c:pt idx="100">
                        <c:v>43924</c:v>
                      </c:pt>
                      <c:pt idx="101">
                        <c:v>43927</c:v>
                      </c:pt>
                      <c:pt idx="102">
                        <c:v>43928</c:v>
                      </c:pt>
                      <c:pt idx="103">
                        <c:v>43929</c:v>
                      </c:pt>
                      <c:pt idx="104">
                        <c:v>43930</c:v>
                      </c:pt>
                      <c:pt idx="105">
                        <c:v>43934</c:v>
                      </c:pt>
                      <c:pt idx="106">
                        <c:v>43935</c:v>
                      </c:pt>
                      <c:pt idx="107">
                        <c:v>43936</c:v>
                      </c:pt>
                      <c:pt idx="108">
                        <c:v>43937</c:v>
                      </c:pt>
                      <c:pt idx="109">
                        <c:v>43938</c:v>
                      </c:pt>
                      <c:pt idx="110">
                        <c:v>43941</c:v>
                      </c:pt>
                      <c:pt idx="111">
                        <c:v>43942</c:v>
                      </c:pt>
                      <c:pt idx="112">
                        <c:v>43943</c:v>
                      </c:pt>
                      <c:pt idx="113">
                        <c:v>43944</c:v>
                      </c:pt>
                      <c:pt idx="114">
                        <c:v>43945</c:v>
                      </c:pt>
                      <c:pt idx="115">
                        <c:v>43948</c:v>
                      </c:pt>
                      <c:pt idx="116">
                        <c:v>43949</c:v>
                      </c:pt>
                      <c:pt idx="117">
                        <c:v>43950</c:v>
                      </c:pt>
                      <c:pt idx="118">
                        <c:v>43951</c:v>
                      </c:pt>
                      <c:pt idx="119">
                        <c:v>43952</c:v>
                      </c:pt>
                      <c:pt idx="120">
                        <c:v>43955</c:v>
                      </c:pt>
                      <c:pt idx="121">
                        <c:v>43956</c:v>
                      </c:pt>
                      <c:pt idx="122">
                        <c:v>43957</c:v>
                      </c:pt>
                      <c:pt idx="123">
                        <c:v>43958</c:v>
                      </c:pt>
                      <c:pt idx="124">
                        <c:v>43959</c:v>
                      </c:pt>
                      <c:pt idx="125">
                        <c:v>43962</c:v>
                      </c:pt>
                      <c:pt idx="126">
                        <c:v>43963</c:v>
                      </c:pt>
                      <c:pt idx="127">
                        <c:v>43964</c:v>
                      </c:pt>
                      <c:pt idx="128">
                        <c:v>43965</c:v>
                      </c:pt>
                      <c:pt idx="129">
                        <c:v>43966</c:v>
                      </c:pt>
                      <c:pt idx="130">
                        <c:v>43969</c:v>
                      </c:pt>
                      <c:pt idx="131">
                        <c:v>43970</c:v>
                      </c:pt>
                      <c:pt idx="132">
                        <c:v>43971</c:v>
                      </c:pt>
                      <c:pt idx="133">
                        <c:v>43972</c:v>
                      </c:pt>
                      <c:pt idx="134">
                        <c:v>43973</c:v>
                      </c:pt>
                      <c:pt idx="135">
                        <c:v>43977</c:v>
                      </c:pt>
                      <c:pt idx="136">
                        <c:v>43978</c:v>
                      </c:pt>
                      <c:pt idx="137">
                        <c:v>43979</c:v>
                      </c:pt>
                      <c:pt idx="138">
                        <c:v>43980</c:v>
                      </c:pt>
                      <c:pt idx="139">
                        <c:v>43983</c:v>
                      </c:pt>
                      <c:pt idx="140">
                        <c:v>43984</c:v>
                      </c:pt>
                      <c:pt idx="141">
                        <c:v>43985</c:v>
                      </c:pt>
                      <c:pt idx="142">
                        <c:v>43986</c:v>
                      </c:pt>
                      <c:pt idx="143">
                        <c:v>43987</c:v>
                      </c:pt>
                      <c:pt idx="144">
                        <c:v>43990</c:v>
                      </c:pt>
                      <c:pt idx="145">
                        <c:v>43991</c:v>
                      </c:pt>
                      <c:pt idx="146">
                        <c:v>43992</c:v>
                      </c:pt>
                      <c:pt idx="147">
                        <c:v>43993</c:v>
                      </c:pt>
                      <c:pt idx="148">
                        <c:v>43994</c:v>
                      </c:pt>
                      <c:pt idx="149">
                        <c:v>43997</c:v>
                      </c:pt>
                      <c:pt idx="150">
                        <c:v>43998</c:v>
                      </c:pt>
                      <c:pt idx="151">
                        <c:v>43999</c:v>
                      </c:pt>
                      <c:pt idx="152">
                        <c:v>44000</c:v>
                      </c:pt>
                      <c:pt idx="153">
                        <c:v>44001</c:v>
                      </c:pt>
                      <c:pt idx="154">
                        <c:v>44004</c:v>
                      </c:pt>
                      <c:pt idx="155">
                        <c:v>44005</c:v>
                      </c:pt>
                      <c:pt idx="156">
                        <c:v>44006</c:v>
                      </c:pt>
                      <c:pt idx="157">
                        <c:v>44007</c:v>
                      </c:pt>
                      <c:pt idx="158">
                        <c:v>44008</c:v>
                      </c:pt>
                      <c:pt idx="159">
                        <c:v>44011</c:v>
                      </c:pt>
                      <c:pt idx="160">
                        <c:v>44012</c:v>
                      </c:pt>
                      <c:pt idx="161">
                        <c:v>44013</c:v>
                      </c:pt>
                      <c:pt idx="162">
                        <c:v>44014</c:v>
                      </c:pt>
                      <c:pt idx="163">
                        <c:v>44018</c:v>
                      </c:pt>
                      <c:pt idx="164">
                        <c:v>44019</c:v>
                      </c:pt>
                      <c:pt idx="165">
                        <c:v>44020</c:v>
                      </c:pt>
                      <c:pt idx="166">
                        <c:v>44021</c:v>
                      </c:pt>
                      <c:pt idx="167">
                        <c:v>44022</c:v>
                      </c:pt>
                      <c:pt idx="168">
                        <c:v>44025</c:v>
                      </c:pt>
                      <c:pt idx="169">
                        <c:v>44026</c:v>
                      </c:pt>
                      <c:pt idx="170">
                        <c:v>44027</c:v>
                      </c:pt>
                      <c:pt idx="171">
                        <c:v>44028</c:v>
                      </c:pt>
                      <c:pt idx="172">
                        <c:v>44029</c:v>
                      </c:pt>
                      <c:pt idx="173">
                        <c:v>44032</c:v>
                      </c:pt>
                      <c:pt idx="174">
                        <c:v>44033</c:v>
                      </c:pt>
                      <c:pt idx="175">
                        <c:v>44034</c:v>
                      </c:pt>
                      <c:pt idx="176">
                        <c:v>44035</c:v>
                      </c:pt>
                      <c:pt idx="177">
                        <c:v>44036</c:v>
                      </c:pt>
                      <c:pt idx="178">
                        <c:v>44039</c:v>
                      </c:pt>
                      <c:pt idx="179">
                        <c:v>44040</c:v>
                      </c:pt>
                      <c:pt idx="180">
                        <c:v>44041</c:v>
                      </c:pt>
                      <c:pt idx="181">
                        <c:v>44042</c:v>
                      </c:pt>
                      <c:pt idx="182">
                        <c:v>44043</c:v>
                      </c:pt>
                      <c:pt idx="183">
                        <c:v>44046</c:v>
                      </c:pt>
                      <c:pt idx="184">
                        <c:v>44047</c:v>
                      </c:pt>
                      <c:pt idx="185">
                        <c:v>44048</c:v>
                      </c:pt>
                      <c:pt idx="186">
                        <c:v>44049</c:v>
                      </c:pt>
                      <c:pt idx="187">
                        <c:v>44050</c:v>
                      </c:pt>
                      <c:pt idx="188">
                        <c:v>44053</c:v>
                      </c:pt>
                      <c:pt idx="189">
                        <c:v>44054</c:v>
                      </c:pt>
                      <c:pt idx="190">
                        <c:v>44055</c:v>
                      </c:pt>
                      <c:pt idx="191">
                        <c:v>44056</c:v>
                      </c:pt>
                      <c:pt idx="192">
                        <c:v>44057</c:v>
                      </c:pt>
                      <c:pt idx="193">
                        <c:v>44060</c:v>
                      </c:pt>
                      <c:pt idx="194">
                        <c:v>44061</c:v>
                      </c:pt>
                      <c:pt idx="195">
                        <c:v>44062</c:v>
                      </c:pt>
                      <c:pt idx="196">
                        <c:v>44063</c:v>
                      </c:pt>
                      <c:pt idx="197">
                        <c:v>44064</c:v>
                      </c:pt>
                      <c:pt idx="198">
                        <c:v>44067</c:v>
                      </c:pt>
                      <c:pt idx="199">
                        <c:v>44068</c:v>
                      </c:pt>
                      <c:pt idx="200">
                        <c:v>44069</c:v>
                      </c:pt>
                      <c:pt idx="201">
                        <c:v>44070</c:v>
                      </c:pt>
                      <c:pt idx="202">
                        <c:v>44071</c:v>
                      </c:pt>
                      <c:pt idx="203">
                        <c:v>44074</c:v>
                      </c:pt>
                      <c:pt idx="204">
                        <c:v>44075</c:v>
                      </c:pt>
                      <c:pt idx="205">
                        <c:v>44076</c:v>
                      </c:pt>
                      <c:pt idx="206">
                        <c:v>44077</c:v>
                      </c:pt>
                      <c:pt idx="207">
                        <c:v>44078</c:v>
                      </c:pt>
                      <c:pt idx="208">
                        <c:v>44082</c:v>
                      </c:pt>
                      <c:pt idx="209">
                        <c:v>44083</c:v>
                      </c:pt>
                      <c:pt idx="210">
                        <c:v>44084</c:v>
                      </c:pt>
                      <c:pt idx="211">
                        <c:v>44085</c:v>
                      </c:pt>
                      <c:pt idx="212">
                        <c:v>44088</c:v>
                      </c:pt>
                      <c:pt idx="213">
                        <c:v>44089</c:v>
                      </c:pt>
                      <c:pt idx="214">
                        <c:v>44090</c:v>
                      </c:pt>
                      <c:pt idx="215">
                        <c:v>44091</c:v>
                      </c:pt>
                      <c:pt idx="216">
                        <c:v>44092</c:v>
                      </c:pt>
                      <c:pt idx="217">
                        <c:v>44095</c:v>
                      </c:pt>
                      <c:pt idx="218">
                        <c:v>44096</c:v>
                      </c:pt>
                      <c:pt idx="219">
                        <c:v>44097</c:v>
                      </c:pt>
                      <c:pt idx="220">
                        <c:v>44098</c:v>
                      </c:pt>
                      <c:pt idx="221">
                        <c:v>44099</c:v>
                      </c:pt>
                      <c:pt idx="222">
                        <c:v>44102</c:v>
                      </c:pt>
                      <c:pt idx="223">
                        <c:v>44103</c:v>
                      </c:pt>
                      <c:pt idx="224">
                        <c:v>44104</c:v>
                      </c:pt>
                      <c:pt idx="225">
                        <c:v>44105</c:v>
                      </c:pt>
                      <c:pt idx="226">
                        <c:v>44106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44116</c:v>
                      </c:pt>
                      <c:pt idx="233">
                        <c:v>44117</c:v>
                      </c:pt>
                      <c:pt idx="234">
                        <c:v>44118</c:v>
                      </c:pt>
                      <c:pt idx="235">
                        <c:v>44119</c:v>
                      </c:pt>
                      <c:pt idx="236">
                        <c:v>44120</c:v>
                      </c:pt>
                      <c:pt idx="237">
                        <c:v>44123</c:v>
                      </c:pt>
                      <c:pt idx="238">
                        <c:v>44124</c:v>
                      </c:pt>
                      <c:pt idx="239">
                        <c:v>44125</c:v>
                      </c:pt>
                      <c:pt idx="240">
                        <c:v>44126</c:v>
                      </c:pt>
                      <c:pt idx="241">
                        <c:v>44127</c:v>
                      </c:pt>
                      <c:pt idx="242">
                        <c:v>44130</c:v>
                      </c:pt>
                      <c:pt idx="243">
                        <c:v>44131</c:v>
                      </c:pt>
                      <c:pt idx="244">
                        <c:v>44132</c:v>
                      </c:pt>
                      <c:pt idx="245">
                        <c:v>44133</c:v>
                      </c:pt>
                      <c:pt idx="246">
                        <c:v>44134</c:v>
                      </c:pt>
                      <c:pt idx="247">
                        <c:v>44137</c:v>
                      </c:pt>
                      <c:pt idx="248">
                        <c:v>44138</c:v>
                      </c:pt>
                      <c:pt idx="249">
                        <c:v>44139</c:v>
                      </c:pt>
                      <c:pt idx="250">
                        <c:v>44140</c:v>
                      </c:pt>
                      <c:pt idx="251">
                        <c:v>44141</c:v>
                      </c:pt>
                      <c:pt idx="252">
                        <c:v>44144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'Part 1'!$B$2:$B$258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4BF-4648-A8FF-F3D6101E434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1'!$D$1</c15:sqref>
                        </c15:formulaRef>
                      </c:ext>
                    </c:extLst>
                    <c:strCache>
                      <c:ptCount val="1"/>
                      <c:pt idx="0">
                        <c:v>AAPL (Apple Inc) / 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1'!$A$2:$A$258</c15:sqref>
                        </c15:formulaRef>
                      </c:ext>
                    </c:extLst>
                    <c:numCache>
                      <c:formatCode>m/d/yyyy</c:formatCode>
                      <c:ptCount val="257"/>
                      <c:pt idx="0">
                        <c:v>43777</c:v>
                      </c:pt>
                      <c:pt idx="1">
                        <c:v>43780</c:v>
                      </c:pt>
                      <c:pt idx="2">
                        <c:v>43781</c:v>
                      </c:pt>
                      <c:pt idx="3">
                        <c:v>43782</c:v>
                      </c:pt>
                      <c:pt idx="4">
                        <c:v>43783</c:v>
                      </c:pt>
                      <c:pt idx="5">
                        <c:v>43784</c:v>
                      </c:pt>
                      <c:pt idx="6">
                        <c:v>43787</c:v>
                      </c:pt>
                      <c:pt idx="7">
                        <c:v>43788</c:v>
                      </c:pt>
                      <c:pt idx="8">
                        <c:v>43789</c:v>
                      </c:pt>
                      <c:pt idx="9">
                        <c:v>43790</c:v>
                      </c:pt>
                      <c:pt idx="10">
                        <c:v>43791</c:v>
                      </c:pt>
                      <c:pt idx="11">
                        <c:v>43794</c:v>
                      </c:pt>
                      <c:pt idx="12">
                        <c:v>43795</c:v>
                      </c:pt>
                      <c:pt idx="13">
                        <c:v>43796</c:v>
                      </c:pt>
                      <c:pt idx="14">
                        <c:v>43798</c:v>
                      </c:pt>
                      <c:pt idx="15">
                        <c:v>43801</c:v>
                      </c:pt>
                      <c:pt idx="16">
                        <c:v>43802</c:v>
                      </c:pt>
                      <c:pt idx="17">
                        <c:v>43803</c:v>
                      </c:pt>
                      <c:pt idx="18">
                        <c:v>43804</c:v>
                      </c:pt>
                      <c:pt idx="19">
                        <c:v>43805</c:v>
                      </c:pt>
                      <c:pt idx="20">
                        <c:v>43808</c:v>
                      </c:pt>
                      <c:pt idx="21">
                        <c:v>43809</c:v>
                      </c:pt>
                      <c:pt idx="22">
                        <c:v>43810</c:v>
                      </c:pt>
                      <c:pt idx="23">
                        <c:v>43811</c:v>
                      </c:pt>
                      <c:pt idx="24">
                        <c:v>43812</c:v>
                      </c:pt>
                      <c:pt idx="25">
                        <c:v>43815</c:v>
                      </c:pt>
                      <c:pt idx="26">
                        <c:v>43816</c:v>
                      </c:pt>
                      <c:pt idx="27">
                        <c:v>43817</c:v>
                      </c:pt>
                      <c:pt idx="28">
                        <c:v>43818</c:v>
                      </c:pt>
                      <c:pt idx="29">
                        <c:v>43819</c:v>
                      </c:pt>
                      <c:pt idx="30">
                        <c:v>43822</c:v>
                      </c:pt>
                      <c:pt idx="31">
                        <c:v>43823</c:v>
                      </c:pt>
                      <c:pt idx="32">
                        <c:v>43825</c:v>
                      </c:pt>
                      <c:pt idx="33">
                        <c:v>43826</c:v>
                      </c:pt>
                      <c:pt idx="34">
                        <c:v>43829</c:v>
                      </c:pt>
                      <c:pt idx="35">
                        <c:v>43830</c:v>
                      </c:pt>
                      <c:pt idx="36">
                        <c:v>43832</c:v>
                      </c:pt>
                      <c:pt idx="37">
                        <c:v>43833</c:v>
                      </c:pt>
                      <c:pt idx="38">
                        <c:v>43836</c:v>
                      </c:pt>
                      <c:pt idx="39">
                        <c:v>43837</c:v>
                      </c:pt>
                      <c:pt idx="40">
                        <c:v>43838</c:v>
                      </c:pt>
                      <c:pt idx="41">
                        <c:v>43839</c:v>
                      </c:pt>
                      <c:pt idx="42">
                        <c:v>43840</c:v>
                      </c:pt>
                      <c:pt idx="43">
                        <c:v>43843</c:v>
                      </c:pt>
                      <c:pt idx="44">
                        <c:v>43844</c:v>
                      </c:pt>
                      <c:pt idx="45">
                        <c:v>43845</c:v>
                      </c:pt>
                      <c:pt idx="46">
                        <c:v>43846</c:v>
                      </c:pt>
                      <c:pt idx="47">
                        <c:v>43847</c:v>
                      </c:pt>
                      <c:pt idx="48">
                        <c:v>43851</c:v>
                      </c:pt>
                      <c:pt idx="49">
                        <c:v>43852</c:v>
                      </c:pt>
                      <c:pt idx="50">
                        <c:v>43853</c:v>
                      </c:pt>
                      <c:pt idx="51">
                        <c:v>43854</c:v>
                      </c:pt>
                      <c:pt idx="52">
                        <c:v>43857</c:v>
                      </c:pt>
                      <c:pt idx="53">
                        <c:v>43858</c:v>
                      </c:pt>
                      <c:pt idx="54">
                        <c:v>43859</c:v>
                      </c:pt>
                      <c:pt idx="55">
                        <c:v>43860</c:v>
                      </c:pt>
                      <c:pt idx="56">
                        <c:v>43861</c:v>
                      </c:pt>
                      <c:pt idx="57">
                        <c:v>43864</c:v>
                      </c:pt>
                      <c:pt idx="58">
                        <c:v>43865</c:v>
                      </c:pt>
                      <c:pt idx="59">
                        <c:v>43866</c:v>
                      </c:pt>
                      <c:pt idx="60">
                        <c:v>43867</c:v>
                      </c:pt>
                      <c:pt idx="61">
                        <c:v>43868</c:v>
                      </c:pt>
                      <c:pt idx="62">
                        <c:v>43871</c:v>
                      </c:pt>
                      <c:pt idx="63">
                        <c:v>43872</c:v>
                      </c:pt>
                      <c:pt idx="64">
                        <c:v>43873</c:v>
                      </c:pt>
                      <c:pt idx="65">
                        <c:v>43874</c:v>
                      </c:pt>
                      <c:pt idx="66">
                        <c:v>43875</c:v>
                      </c:pt>
                      <c:pt idx="67">
                        <c:v>43879</c:v>
                      </c:pt>
                      <c:pt idx="68">
                        <c:v>43880</c:v>
                      </c:pt>
                      <c:pt idx="69">
                        <c:v>43881</c:v>
                      </c:pt>
                      <c:pt idx="70">
                        <c:v>43882</c:v>
                      </c:pt>
                      <c:pt idx="71">
                        <c:v>43885</c:v>
                      </c:pt>
                      <c:pt idx="72">
                        <c:v>43886</c:v>
                      </c:pt>
                      <c:pt idx="73">
                        <c:v>43887</c:v>
                      </c:pt>
                      <c:pt idx="74">
                        <c:v>43888</c:v>
                      </c:pt>
                      <c:pt idx="75">
                        <c:v>43889</c:v>
                      </c:pt>
                      <c:pt idx="76">
                        <c:v>43892</c:v>
                      </c:pt>
                      <c:pt idx="77">
                        <c:v>43893</c:v>
                      </c:pt>
                      <c:pt idx="78">
                        <c:v>43894</c:v>
                      </c:pt>
                      <c:pt idx="79">
                        <c:v>43895</c:v>
                      </c:pt>
                      <c:pt idx="80">
                        <c:v>43896</c:v>
                      </c:pt>
                      <c:pt idx="81">
                        <c:v>43899</c:v>
                      </c:pt>
                      <c:pt idx="82">
                        <c:v>43900</c:v>
                      </c:pt>
                      <c:pt idx="83">
                        <c:v>43901</c:v>
                      </c:pt>
                      <c:pt idx="84">
                        <c:v>43902</c:v>
                      </c:pt>
                      <c:pt idx="85">
                        <c:v>43903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43913</c:v>
                      </c:pt>
                      <c:pt idx="92">
                        <c:v>43914</c:v>
                      </c:pt>
                      <c:pt idx="93">
                        <c:v>43915</c:v>
                      </c:pt>
                      <c:pt idx="94">
                        <c:v>43916</c:v>
                      </c:pt>
                      <c:pt idx="95">
                        <c:v>43917</c:v>
                      </c:pt>
                      <c:pt idx="96">
                        <c:v>43920</c:v>
                      </c:pt>
                      <c:pt idx="97">
                        <c:v>43921</c:v>
                      </c:pt>
                      <c:pt idx="98">
                        <c:v>43922</c:v>
                      </c:pt>
                      <c:pt idx="99">
                        <c:v>43923</c:v>
                      </c:pt>
                      <c:pt idx="100">
                        <c:v>43924</c:v>
                      </c:pt>
                      <c:pt idx="101">
                        <c:v>43927</c:v>
                      </c:pt>
                      <c:pt idx="102">
                        <c:v>43928</c:v>
                      </c:pt>
                      <c:pt idx="103">
                        <c:v>43929</c:v>
                      </c:pt>
                      <c:pt idx="104">
                        <c:v>43930</c:v>
                      </c:pt>
                      <c:pt idx="105">
                        <c:v>43934</c:v>
                      </c:pt>
                      <c:pt idx="106">
                        <c:v>43935</c:v>
                      </c:pt>
                      <c:pt idx="107">
                        <c:v>43936</c:v>
                      </c:pt>
                      <c:pt idx="108">
                        <c:v>43937</c:v>
                      </c:pt>
                      <c:pt idx="109">
                        <c:v>43938</c:v>
                      </c:pt>
                      <c:pt idx="110">
                        <c:v>43941</c:v>
                      </c:pt>
                      <c:pt idx="111">
                        <c:v>43942</c:v>
                      </c:pt>
                      <c:pt idx="112">
                        <c:v>43943</c:v>
                      </c:pt>
                      <c:pt idx="113">
                        <c:v>43944</c:v>
                      </c:pt>
                      <c:pt idx="114">
                        <c:v>43945</c:v>
                      </c:pt>
                      <c:pt idx="115">
                        <c:v>43948</c:v>
                      </c:pt>
                      <c:pt idx="116">
                        <c:v>43949</c:v>
                      </c:pt>
                      <c:pt idx="117">
                        <c:v>43950</c:v>
                      </c:pt>
                      <c:pt idx="118">
                        <c:v>43951</c:v>
                      </c:pt>
                      <c:pt idx="119">
                        <c:v>43952</c:v>
                      </c:pt>
                      <c:pt idx="120">
                        <c:v>43955</c:v>
                      </c:pt>
                      <c:pt idx="121">
                        <c:v>43956</c:v>
                      </c:pt>
                      <c:pt idx="122">
                        <c:v>43957</c:v>
                      </c:pt>
                      <c:pt idx="123">
                        <c:v>43958</c:v>
                      </c:pt>
                      <c:pt idx="124">
                        <c:v>43959</c:v>
                      </c:pt>
                      <c:pt idx="125">
                        <c:v>43962</c:v>
                      </c:pt>
                      <c:pt idx="126">
                        <c:v>43963</c:v>
                      </c:pt>
                      <c:pt idx="127">
                        <c:v>43964</c:v>
                      </c:pt>
                      <c:pt idx="128">
                        <c:v>43965</c:v>
                      </c:pt>
                      <c:pt idx="129">
                        <c:v>43966</c:v>
                      </c:pt>
                      <c:pt idx="130">
                        <c:v>43969</c:v>
                      </c:pt>
                      <c:pt idx="131">
                        <c:v>43970</c:v>
                      </c:pt>
                      <c:pt idx="132">
                        <c:v>43971</c:v>
                      </c:pt>
                      <c:pt idx="133">
                        <c:v>43972</c:v>
                      </c:pt>
                      <c:pt idx="134">
                        <c:v>43973</c:v>
                      </c:pt>
                      <c:pt idx="135">
                        <c:v>43977</c:v>
                      </c:pt>
                      <c:pt idx="136">
                        <c:v>43978</c:v>
                      </c:pt>
                      <c:pt idx="137">
                        <c:v>43979</c:v>
                      </c:pt>
                      <c:pt idx="138">
                        <c:v>43980</c:v>
                      </c:pt>
                      <c:pt idx="139">
                        <c:v>43983</c:v>
                      </c:pt>
                      <c:pt idx="140">
                        <c:v>43984</c:v>
                      </c:pt>
                      <c:pt idx="141">
                        <c:v>43985</c:v>
                      </c:pt>
                      <c:pt idx="142">
                        <c:v>43986</c:v>
                      </c:pt>
                      <c:pt idx="143">
                        <c:v>43987</c:v>
                      </c:pt>
                      <c:pt idx="144">
                        <c:v>43990</c:v>
                      </c:pt>
                      <c:pt idx="145">
                        <c:v>43991</c:v>
                      </c:pt>
                      <c:pt idx="146">
                        <c:v>43992</c:v>
                      </c:pt>
                      <c:pt idx="147">
                        <c:v>43993</c:v>
                      </c:pt>
                      <c:pt idx="148">
                        <c:v>43994</c:v>
                      </c:pt>
                      <c:pt idx="149">
                        <c:v>43997</c:v>
                      </c:pt>
                      <c:pt idx="150">
                        <c:v>43998</c:v>
                      </c:pt>
                      <c:pt idx="151">
                        <c:v>43999</c:v>
                      </c:pt>
                      <c:pt idx="152">
                        <c:v>44000</c:v>
                      </c:pt>
                      <c:pt idx="153">
                        <c:v>44001</c:v>
                      </c:pt>
                      <c:pt idx="154">
                        <c:v>44004</c:v>
                      </c:pt>
                      <c:pt idx="155">
                        <c:v>44005</c:v>
                      </c:pt>
                      <c:pt idx="156">
                        <c:v>44006</c:v>
                      </c:pt>
                      <c:pt idx="157">
                        <c:v>44007</c:v>
                      </c:pt>
                      <c:pt idx="158">
                        <c:v>44008</c:v>
                      </c:pt>
                      <c:pt idx="159">
                        <c:v>44011</c:v>
                      </c:pt>
                      <c:pt idx="160">
                        <c:v>44012</c:v>
                      </c:pt>
                      <c:pt idx="161">
                        <c:v>44013</c:v>
                      </c:pt>
                      <c:pt idx="162">
                        <c:v>44014</c:v>
                      </c:pt>
                      <c:pt idx="163">
                        <c:v>44018</c:v>
                      </c:pt>
                      <c:pt idx="164">
                        <c:v>44019</c:v>
                      </c:pt>
                      <c:pt idx="165">
                        <c:v>44020</c:v>
                      </c:pt>
                      <c:pt idx="166">
                        <c:v>44021</c:v>
                      </c:pt>
                      <c:pt idx="167">
                        <c:v>44022</c:v>
                      </c:pt>
                      <c:pt idx="168">
                        <c:v>44025</c:v>
                      </c:pt>
                      <c:pt idx="169">
                        <c:v>44026</c:v>
                      </c:pt>
                      <c:pt idx="170">
                        <c:v>44027</c:v>
                      </c:pt>
                      <c:pt idx="171">
                        <c:v>44028</c:v>
                      </c:pt>
                      <c:pt idx="172">
                        <c:v>44029</c:v>
                      </c:pt>
                      <c:pt idx="173">
                        <c:v>44032</c:v>
                      </c:pt>
                      <c:pt idx="174">
                        <c:v>44033</c:v>
                      </c:pt>
                      <c:pt idx="175">
                        <c:v>44034</c:v>
                      </c:pt>
                      <c:pt idx="176">
                        <c:v>44035</c:v>
                      </c:pt>
                      <c:pt idx="177">
                        <c:v>44036</c:v>
                      </c:pt>
                      <c:pt idx="178">
                        <c:v>44039</c:v>
                      </c:pt>
                      <c:pt idx="179">
                        <c:v>44040</c:v>
                      </c:pt>
                      <c:pt idx="180">
                        <c:v>44041</c:v>
                      </c:pt>
                      <c:pt idx="181">
                        <c:v>44042</c:v>
                      </c:pt>
                      <c:pt idx="182">
                        <c:v>44043</c:v>
                      </c:pt>
                      <c:pt idx="183">
                        <c:v>44046</c:v>
                      </c:pt>
                      <c:pt idx="184">
                        <c:v>44047</c:v>
                      </c:pt>
                      <c:pt idx="185">
                        <c:v>44048</c:v>
                      </c:pt>
                      <c:pt idx="186">
                        <c:v>44049</c:v>
                      </c:pt>
                      <c:pt idx="187">
                        <c:v>44050</c:v>
                      </c:pt>
                      <c:pt idx="188">
                        <c:v>44053</c:v>
                      </c:pt>
                      <c:pt idx="189">
                        <c:v>44054</c:v>
                      </c:pt>
                      <c:pt idx="190">
                        <c:v>44055</c:v>
                      </c:pt>
                      <c:pt idx="191">
                        <c:v>44056</c:v>
                      </c:pt>
                      <c:pt idx="192">
                        <c:v>44057</c:v>
                      </c:pt>
                      <c:pt idx="193">
                        <c:v>44060</c:v>
                      </c:pt>
                      <c:pt idx="194">
                        <c:v>44061</c:v>
                      </c:pt>
                      <c:pt idx="195">
                        <c:v>44062</c:v>
                      </c:pt>
                      <c:pt idx="196">
                        <c:v>44063</c:v>
                      </c:pt>
                      <c:pt idx="197">
                        <c:v>44064</c:v>
                      </c:pt>
                      <c:pt idx="198">
                        <c:v>44067</c:v>
                      </c:pt>
                      <c:pt idx="199">
                        <c:v>44068</c:v>
                      </c:pt>
                      <c:pt idx="200">
                        <c:v>44069</c:v>
                      </c:pt>
                      <c:pt idx="201">
                        <c:v>44070</c:v>
                      </c:pt>
                      <c:pt idx="202">
                        <c:v>44071</c:v>
                      </c:pt>
                      <c:pt idx="203">
                        <c:v>44074</c:v>
                      </c:pt>
                      <c:pt idx="204">
                        <c:v>44075</c:v>
                      </c:pt>
                      <c:pt idx="205">
                        <c:v>44076</c:v>
                      </c:pt>
                      <c:pt idx="206">
                        <c:v>44077</c:v>
                      </c:pt>
                      <c:pt idx="207">
                        <c:v>44078</c:v>
                      </c:pt>
                      <c:pt idx="208">
                        <c:v>44082</c:v>
                      </c:pt>
                      <c:pt idx="209">
                        <c:v>44083</c:v>
                      </c:pt>
                      <c:pt idx="210">
                        <c:v>44084</c:v>
                      </c:pt>
                      <c:pt idx="211">
                        <c:v>44085</c:v>
                      </c:pt>
                      <c:pt idx="212">
                        <c:v>44088</c:v>
                      </c:pt>
                      <c:pt idx="213">
                        <c:v>44089</c:v>
                      </c:pt>
                      <c:pt idx="214">
                        <c:v>44090</c:v>
                      </c:pt>
                      <c:pt idx="215">
                        <c:v>44091</c:v>
                      </c:pt>
                      <c:pt idx="216">
                        <c:v>44092</c:v>
                      </c:pt>
                      <c:pt idx="217">
                        <c:v>44095</c:v>
                      </c:pt>
                      <c:pt idx="218">
                        <c:v>44096</c:v>
                      </c:pt>
                      <c:pt idx="219">
                        <c:v>44097</c:v>
                      </c:pt>
                      <c:pt idx="220">
                        <c:v>44098</c:v>
                      </c:pt>
                      <c:pt idx="221">
                        <c:v>44099</c:v>
                      </c:pt>
                      <c:pt idx="222">
                        <c:v>44102</c:v>
                      </c:pt>
                      <c:pt idx="223">
                        <c:v>44103</c:v>
                      </c:pt>
                      <c:pt idx="224">
                        <c:v>44104</c:v>
                      </c:pt>
                      <c:pt idx="225">
                        <c:v>44105</c:v>
                      </c:pt>
                      <c:pt idx="226">
                        <c:v>44106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44116</c:v>
                      </c:pt>
                      <c:pt idx="233">
                        <c:v>44117</c:v>
                      </c:pt>
                      <c:pt idx="234">
                        <c:v>44118</c:v>
                      </c:pt>
                      <c:pt idx="235">
                        <c:v>44119</c:v>
                      </c:pt>
                      <c:pt idx="236">
                        <c:v>44120</c:v>
                      </c:pt>
                      <c:pt idx="237">
                        <c:v>44123</c:v>
                      </c:pt>
                      <c:pt idx="238">
                        <c:v>44124</c:v>
                      </c:pt>
                      <c:pt idx="239">
                        <c:v>44125</c:v>
                      </c:pt>
                      <c:pt idx="240">
                        <c:v>44126</c:v>
                      </c:pt>
                      <c:pt idx="241">
                        <c:v>44127</c:v>
                      </c:pt>
                      <c:pt idx="242">
                        <c:v>44130</c:v>
                      </c:pt>
                      <c:pt idx="243">
                        <c:v>44131</c:v>
                      </c:pt>
                      <c:pt idx="244">
                        <c:v>44132</c:v>
                      </c:pt>
                      <c:pt idx="245">
                        <c:v>44133</c:v>
                      </c:pt>
                      <c:pt idx="246">
                        <c:v>44134</c:v>
                      </c:pt>
                      <c:pt idx="247">
                        <c:v>44137</c:v>
                      </c:pt>
                      <c:pt idx="248">
                        <c:v>44138</c:v>
                      </c:pt>
                      <c:pt idx="249">
                        <c:v>44139</c:v>
                      </c:pt>
                      <c:pt idx="250">
                        <c:v>44140</c:v>
                      </c:pt>
                      <c:pt idx="251">
                        <c:v>44141</c:v>
                      </c:pt>
                      <c:pt idx="252">
                        <c:v>44144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1'!$D$2:$D$258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69986400</c:v>
                      </c:pt>
                      <c:pt idx="1">
                        <c:v>81821200</c:v>
                      </c:pt>
                      <c:pt idx="2">
                        <c:v>87388800</c:v>
                      </c:pt>
                      <c:pt idx="3">
                        <c:v>102734400</c:v>
                      </c:pt>
                      <c:pt idx="4">
                        <c:v>89182800</c:v>
                      </c:pt>
                      <c:pt idx="5">
                        <c:v>100206400</c:v>
                      </c:pt>
                      <c:pt idx="6">
                        <c:v>86703200</c:v>
                      </c:pt>
                      <c:pt idx="7">
                        <c:v>76167200</c:v>
                      </c:pt>
                      <c:pt idx="8">
                        <c:v>106234400</c:v>
                      </c:pt>
                      <c:pt idx="9">
                        <c:v>121395200</c:v>
                      </c:pt>
                      <c:pt idx="10">
                        <c:v>65325200</c:v>
                      </c:pt>
                      <c:pt idx="11">
                        <c:v>84020400</c:v>
                      </c:pt>
                      <c:pt idx="12">
                        <c:v>105207600</c:v>
                      </c:pt>
                      <c:pt idx="13">
                        <c:v>65235600</c:v>
                      </c:pt>
                      <c:pt idx="14">
                        <c:v>46617600</c:v>
                      </c:pt>
                      <c:pt idx="15">
                        <c:v>94487200</c:v>
                      </c:pt>
                      <c:pt idx="16">
                        <c:v>114430400</c:v>
                      </c:pt>
                      <c:pt idx="17">
                        <c:v>67181600</c:v>
                      </c:pt>
                      <c:pt idx="18">
                        <c:v>74424400</c:v>
                      </c:pt>
                      <c:pt idx="19">
                        <c:v>106075600</c:v>
                      </c:pt>
                      <c:pt idx="20">
                        <c:v>128042400</c:v>
                      </c:pt>
                      <c:pt idx="21">
                        <c:v>90420400</c:v>
                      </c:pt>
                      <c:pt idx="22">
                        <c:v>78756800</c:v>
                      </c:pt>
                      <c:pt idx="23">
                        <c:v>137310400</c:v>
                      </c:pt>
                      <c:pt idx="24">
                        <c:v>133587600</c:v>
                      </c:pt>
                      <c:pt idx="25">
                        <c:v>128186000</c:v>
                      </c:pt>
                      <c:pt idx="26">
                        <c:v>114158400</c:v>
                      </c:pt>
                      <c:pt idx="27">
                        <c:v>116028400</c:v>
                      </c:pt>
                      <c:pt idx="28">
                        <c:v>98369200</c:v>
                      </c:pt>
                      <c:pt idx="29">
                        <c:v>275978000</c:v>
                      </c:pt>
                      <c:pt idx="30">
                        <c:v>98572000</c:v>
                      </c:pt>
                      <c:pt idx="31">
                        <c:v>48478800</c:v>
                      </c:pt>
                      <c:pt idx="32">
                        <c:v>93121200</c:v>
                      </c:pt>
                      <c:pt idx="33">
                        <c:v>146266000</c:v>
                      </c:pt>
                      <c:pt idx="34">
                        <c:v>144114400</c:v>
                      </c:pt>
                      <c:pt idx="35">
                        <c:v>100805600</c:v>
                      </c:pt>
                      <c:pt idx="36">
                        <c:v>135480400</c:v>
                      </c:pt>
                      <c:pt idx="37">
                        <c:v>146322800</c:v>
                      </c:pt>
                      <c:pt idx="38">
                        <c:v>118387200</c:v>
                      </c:pt>
                      <c:pt idx="39">
                        <c:v>108872000</c:v>
                      </c:pt>
                      <c:pt idx="40">
                        <c:v>132079200</c:v>
                      </c:pt>
                      <c:pt idx="41">
                        <c:v>170108400</c:v>
                      </c:pt>
                      <c:pt idx="42">
                        <c:v>140644800</c:v>
                      </c:pt>
                      <c:pt idx="43">
                        <c:v>121532000</c:v>
                      </c:pt>
                      <c:pt idx="44">
                        <c:v>161954400</c:v>
                      </c:pt>
                      <c:pt idx="45">
                        <c:v>121923600</c:v>
                      </c:pt>
                      <c:pt idx="46">
                        <c:v>108829200</c:v>
                      </c:pt>
                      <c:pt idx="47">
                        <c:v>137816400</c:v>
                      </c:pt>
                      <c:pt idx="48">
                        <c:v>110843200</c:v>
                      </c:pt>
                      <c:pt idx="49">
                        <c:v>101832400</c:v>
                      </c:pt>
                      <c:pt idx="50">
                        <c:v>104472000</c:v>
                      </c:pt>
                      <c:pt idx="51">
                        <c:v>146537600</c:v>
                      </c:pt>
                      <c:pt idx="52">
                        <c:v>161940000</c:v>
                      </c:pt>
                      <c:pt idx="53">
                        <c:v>162234000</c:v>
                      </c:pt>
                      <c:pt idx="54">
                        <c:v>216229200</c:v>
                      </c:pt>
                      <c:pt idx="55">
                        <c:v>126743200</c:v>
                      </c:pt>
                      <c:pt idx="56">
                        <c:v>199588400</c:v>
                      </c:pt>
                      <c:pt idx="57">
                        <c:v>173985600</c:v>
                      </c:pt>
                      <c:pt idx="58">
                        <c:v>136616400</c:v>
                      </c:pt>
                      <c:pt idx="59">
                        <c:v>118826800</c:v>
                      </c:pt>
                      <c:pt idx="60">
                        <c:v>105425600</c:v>
                      </c:pt>
                      <c:pt idx="61">
                        <c:v>117684000</c:v>
                      </c:pt>
                      <c:pt idx="62">
                        <c:v>109348800</c:v>
                      </c:pt>
                      <c:pt idx="63">
                        <c:v>94323200</c:v>
                      </c:pt>
                      <c:pt idx="64">
                        <c:v>113730400</c:v>
                      </c:pt>
                      <c:pt idx="65">
                        <c:v>94747600</c:v>
                      </c:pt>
                      <c:pt idx="66">
                        <c:v>80113600</c:v>
                      </c:pt>
                      <c:pt idx="67">
                        <c:v>152531200</c:v>
                      </c:pt>
                      <c:pt idx="68">
                        <c:v>93984000</c:v>
                      </c:pt>
                      <c:pt idx="69">
                        <c:v>100566000</c:v>
                      </c:pt>
                      <c:pt idx="70">
                        <c:v>129554000</c:v>
                      </c:pt>
                      <c:pt idx="71">
                        <c:v>222195200</c:v>
                      </c:pt>
                      <c:pt idx="72">
                        <c:v>230673600</c:v>
                      </c:pt>
                      <c:pt idx="73">
                        <c:v>198054800</c:v>
                      </c:pt>
                      <c:pt idx="74">
                        <c:v>320605600</c:v>
                      </c:pt>
                      <c:pt idx="75">
                        <c:v>426884800</c:v>
                      </c:pt>
                      <c:pt idx="76">
                        <c:v>341397200</c:v>
                      </c:pt>
                      <c:pt idx="77">
                        <c:v>319475600</c:v>
                      </c:pt>
                      <c:pt idx="78">
                        <c:v>219178400</c:v>
                      </c:pt>
                      <c:pt idx="79">
                        <c:v>187572800</c:v>
                      </c:pt>
                      <c:pt idx="80">
                        <c:v>226176800</c:v>
                      </c:pt>
                      <c:pt idx="81">
                        <c:v>286744800</c:v>
                      </c:pt>
                      <c:pt idx="82">
                        <c:v>285290000</c:v>
                      </c:pt>
                      <c:pt idx="83">
                        <c:v>255598800</c:v>
                      </c:pt>
                      <c:pt idx="84">
                        <c:v>418474000</c:v>
                      </c:pt>
                      <c:pt idx="85">
                        <c:v>370732000</c:v>
                      </c:pt>
                      <c:pt idx="86">
                        <c:v>322423600</c:v>
                      </c:pt>
                      <c:pt idx="87">
                        <c:v>324056000</c:v>
                      </c:pt>
                      <c:pt idx="88">
                        <c:v>300233600</c:v>
                      </c:pt>
                      <c:pt idx="89">
                        <c:v>271857200</c:v>
                      </c:pt>
                      <c:pt idx="90">
                        <c:v>401693200</c:v>
                      </c:pt>
                      <c:pt idx="91">
                        <c:v>336752800</c:v>
                      </c:pt>
                      <c:pt idx="92">
                        <c:v>287531200</c:v>
                      </c:pt>
                      <c:pt idx="93">
                        <c:v>303602000</c:v>
                      </c:pt>
                      <c:pt idx="94">
                        <c:v>252087200</c:v>
                      </c:pt>
                      <c:pt idx="95">
                        <c:v>204216800</c:v>
                      </c:pt>
                      <c:pt idx="96">
                        <c:v>167976400</c:v>
                      </c:pt>
                      <c:pt idx="97">
                        <c:v>197002000</c:v>
                      </c:pt>
                      <c:pt idx="98">
                        <c:v>176218400</c:v>
                      </c:pt>
                      <c:pt idx="99">
                        <c:v>165934000</c:v>
                      </c:pt>
                      <c:pt idx="100">
                        <c:v>129880000</c:v>
                      </c:pt>
                      <c:pt idx="101">
                        <c:v>201820400</c:v>
                      </c:pt>
                      <c:pt idx="102">
                        <c:v>202887200</c:v>
                      </c:pt>
                      <c:pt idx="103">
                        <c:v>168895200</c:v>
                      </c:pt>
                      <c:pt idx="104">
                        <c:v>162116400</c:v>
                      </c:pt>
                      <c:pt idx="105">
                        <c:v>131022800</c:v>
                      </c:pt>
                      <c:pt idx="106">
                        <c:v>194994800</c:v>
                      </c:pt>
                      <c:pt idx="107">
                        <c:v>131154400</c:v>
                      </c:pt>
                      <c:pt idx="108">
                        <c:v>157125200</c:v>
                      </c:pt>
                      <c:pt idx="109">
                        <c:v>215250000</c:v>
                      </c:pt>
                      <c:pt idx="110">
                        <c:v>130015200</c:v>
                      </c:pt>
                      <c:pt idx="111">
                        <c:v>180991600</c:v>
                      </c:pt>
                      <c:pt idx="112">
                        <c:v>117057200</c:v>
                      </c:pt>
                      <c:pt idx="113">
                        <c:v>124814400</c:v>
                      </c:pt>
                      <c:pt idx="114">
                        <c:v>126508800</c:v>
                      </c:pt>
                      <c:pt idx="115">
                        <c:v>117087600</c:v>
                      </c:pt>
                      <c:pt idx="116">
                        <c:v>112004800</c:v>
                      </c:pt>
                      <c:pt idx="117">
                        <c:v>137280800</c:v>
                      </c:pt>
                      <c:pt idx="118">
                        <c:v>183064000</c:v>
                      </c:pt>
                      <c:pt idx="119">
                        <c:v>60154200</c:v>
                      </c:pt>
                      <c:pt idx="120">
                        <c:v>33392000</c:v>
                      </c:pt>
                      <c:pt idx="121">
                        <c:v>36937800</c:v>
                      </c:pt>
                      <c:pt idx="122">
                        <c:v>35583400</c:v>
                      </c:pt>
                      <c:pt idx="123">
                        <c:v>28803800</c:v>
                      </c:pt>
                      <c:pt idx="124">
                        <c:v>33459600</c:v>
                      </c:pt>
                      <c:pt idx="125">
                        <c:v>145946400</c:v>
                      </c:pt>
                      <c:pt idx="126">
                        <c:v>162301200</c:v>
                      </c:pt>
                      <c:pt idx="127">
                        <c:v>200622400</c:v>
                      </c:pt>
                      <c:pt idx="128">
                        <c:v>158929200</c:v>
                      </c:pt>
                      <c:pt idx="129">
                        <c:v>166348400</c:v>
                      </c:pt>
                      <c:pt idx="130">
                        <c:v>135372400</c:v>
                      </c:pt>
                      <c:pt idx="131">
                        <c:v>101729600</c:v>
                      </c:pt>
                      <c:pt idx="132">
                        <c:v>111504800</c:v>
                      </c:pt>
                      <c:pt idx="133">
                        <c:v>102688800</c:v>
                      </c:pt>
                      <c:pt idx="134">
                        <c:v>81803200</c:v>
                      </c:pt>
                      <c:pt idx="135">
                        <c:v>125522000</c:v>
                      </c:pt>
                      <c:pt idx="136">
                        <c:v>112945200</c:v>
                      </c:pt>
                      <c:pt idx="137">
                        <c:v>133560800</c:v>
                      </c:pt>
                      <c:pt idx="138">
                        <c:v>153598000</c:v>
                      </c:pt>
                      <c:pt idx="139">
                        <c:v>80791200</c:v>
                      </c:pt>
                      <c:pt idx="140">
                        <c:v>87642800</c:v>
                      </c:pt>
                      <c:pt idx="141">
                        <c:v>104491200</c:v>
                      </c:pt>
                      <c:pt idx="142">
                        <c:v>87560400</c:v>
                      </c:pt>
                      <c:pt idx="143">
                        <c:v>137250400</c:v>
                      </c:pt>
                      <c:pt idx="144">
                        <c:v>95654400</c:v>
                      </c:pt>
                      <c:pt idx="145">
                        <c:v>147712400</c:v>
                      </c:pt>
                      <c:pt idx="146">
                        <c:v>166651600</c:v>
                      </c:pt>
                      <c:pt idx="147">
                        <c:v>201662400</c:v>
                      </c:pt>
                      <c:pt idx="148">
                        <c:v>200146000</c:v>
                      </c:pt>
                      <c:pt idx="149">
                        <c:v>138808800</c:v>
                      </c:pt>
                      <c:pt idx="150">
                        <c:v>165428800</c:v>
                      </c:pt>
                      <c:pt idx="151">
                        <c:v>114406400</c:v>
                      </c:pt>
                      <c:pt idx="152">
                        <c:v>96820400</c:v>
                      </c:pt>
                      <c:pt idx="153">
                        <c:v>264476000</c:v>
                      </c:pt>
                      <c:pt idx="154">
                        <c:v>135445200</c:v>
                      </c:pt>
                      <c:pt idx="155">
                        <c:v>212155600</c:v>
                      </c:pt>
                      <c:pt idx="156">
                        <c:v>192623200</c:v>
                      </c:pt>
                      <c:pt idx="157">
                        <c:v>137522400</c:v>
                      </c:pt>
                      <c:pt idx="158">
                        <c:v>205256800</c:v>
                      </c:pt>
                      <c:pt idx="159">
                        <c:v>130646000</c:v>
                      </c:pt>
                      <c:pt idx="160">
                        <c:v>140223200</c:v>
                      </c:pt>
                      <c:pt idx="161">
                        <c:v>110737200</c:v>
                      </c:pt>
                      <c:pt idx="162">
                        <c:v>114041600</c:v>
                      </c:pt>
                      <c:pt idx="163">
                        <c:v>118655600</c:v>
                      </c:pt>
                      <c:pt idx="164">
                        <c:v>112424400</c:v>
                      </c:pt>
                      <c:pt idx="165">
                        <c:v>117092000</c:v>
                      </c:pt>
                      <c:pt idx="166">
                        <c:v>125642800</c:v>
                      </c:pt>
                      <c:pt idx="167">
                        <c:v>90257200</c:v>
                      </c:pt>
                      <c:pt idx="168">
                        <c:v>191649200</c:v>
                      </c:pt>
                      <c:pt idx="169">
                        <c:v>170989200</c:v>
                      </c:pt>
                      <c:pt idx="170">
                        <c:v>153198000</c:v>
                      </c:pt>
                      <c:pt idx="171">
                        <c:v>110577600</c:v>
                      </c:pt>
                      <c:pt idx="172">
                        <c:v>92186800</c:v>
                      </c:pt>
                      <c:pt idx="173">
                        <c:v>90318000</c:v>
                      </c:pt>
                      <c:pt idx="174">
                        <c:v>103646000</c:v>
                      </c:pt>
                      <c:pt idx="175">
                        <c:v>89001600</c:v>
                      </c:pt>
                      <c:pt idx="176">
                        <c:v>197004400</c:v>
                      </c:pt>
                      <c:pt idx="177">
                        <c:v>185438800</c:v>
                      </c:pt>
                      <c:pt idx="178">
                        <c:v>121214000</c:v>
                      </c:pt>
                      <c:pt idx="179">
                        <c:v>103625600</c:v>
                      </c:pt>
                      <c:pt idx="180">
                        <c:v>90329200</c:v>
                      </c:pt>
                      <c:pt idx="181">
                        <c:v>158130000</c:v>
                      </c:pt>
                      <c:pt idx="182">
                        <c:v>374336800</c:v>
                      </c:pt>
                      <c:pt idx="183">
                        <c:v>308151200</c:v>
                      </c:pt>
                      <c:pt idx="184">
                        <c:v>173071600</c:v>
                      </c:pt>
                      <c:pt idx="185">
                        <c:v>121992000</c:v>
                      </c:pt>
                      <c:pt idx="186">
                        <c:v>202428800</c:v>
                      </c:pt>
                      <c:pt idx="187">
                        <c:v>198045600</c:v>
                      </c:pt>
                      <c:pt idx="188">
                        <c:v>212403600</c:v>
                      </c:pt>
                      <c:pt idx="189">
                        <c:v>187902400</c:v>
                      </c:pt>
                      <c:pt idx="190">
                        <c:v>165944800</c:v>
                      </c:pt>
                      <c:pt idx="191">
                        <c:v>210082000</c:v>
                      </c:pt>
                      <c:pt idx="192">
                        <c:v>165565200</c:v>
                      </c:pt>
                      <c:pt idx="193">
                        <c:v>119561600</c:v>
                      </c:pt>
                      <c:pt idx="194">
                        <c:v>105633600</c:v>
                      </c:pt>
                      <c:pt idx="195">
                        <c:v>145538000</c:v>
                      </c:pt>
                      <c:pt idx="196">
                        <c:v>126907200</c:v>
                      </c:pt>
                      <c:pt idx="197">
                        <c:v>338054800</c:v>
                      </c:pt>
                      <c:pt idx="198">
                        <c:v>345937600</c:v>
                      </c:pt>
                      <c:pt idx="199">
                        <c:v>211495600</c:v>
                      </c:pt>
                      <c:pt idx="200">
                        <c:v>163022400</c:v>
                      </c:pt>
                      <c:pt idx="201">
                        <c:v>155552400</c:v>
                      </c:pt>
                      <c:pt idx="202">
                        <c:v>187630000</c:v>
                      </c:pt>
                      <c:pt idx="203">
                        <c:v>225702700</c:v>
                      </c:pt>
                      <c:pt idx="204">
                        <c:v>152470100</c:v>
                      </c:pt>
                      <c:pt idx="205">
                        <c:v>200119000</c:v>
                      </c:pt>
                      <c:pt idx="206">
                        <c:v>257599600</c:v>
                      </c:pt>
                      <c:pt idx="207">
                        <c:v>332607200</c:v>
                      </c:pt>
                      <c:pt idx="208">
                        <c:v>231366600</c:v>
                      </c:pt>
                      <c:pt idx="209">
                        <c:v>176940500</c:v>
                      </c:pt>
                      <c:pt idx="210">
                        <c:v>182274400</c:v>
                      </c:pt>
                      <c:pt idx="211">
                        <c:v>180860300</c:v>
                      </c:pt>
                      <c:pt idx="212">
                        <c:v>140150100</c:v>
                      </c:pt>
                      <c:pt idx="213">
                        <c:v>184642000</c:v>
                      </c:pt>
                      <c:pt idx="214">
                        <c:v>154679000</c:v>
                      </c:pt>
                      <c:pt idx="215">
                        <c:v>178011000</c:v>
                      </c:pt>
                      <c:pt idx="216">
                        <c:v>287104900</c:v>
                      </c:pt>
                      <c:pt idx="217">
                        <c:v>195713800</c:v>
                      </c:pt>
                      <c:pt idx="218">
                        <c:v>183055400</c:v>
                      </c:pt>
                      <c:pt idx="219">
                        <c:v>150718700</c:v>
                      </c:pt>
                      <c:pt idx="220">
                        <c:v>167743300</c:v>
                      </c:pt>
                      <c:pt idx="221">
                        <c:v>149981400</c:v>
                      </c:pt>
                      <c:pt idx="222">
                        <c:v>137672400</c:v>
                      </c:pt>
                      <c:pt idx="223">
                        <c:v>99382200</c:v>
                      </c:pt>
                      <c:pt idx="224">
                        <c:v>142675200</c:v>
                      </c:pt>
                      <c:pt idx="225">
                        <c:v>116120400</c:v>
                      </c:pt>
                      <c:pt idx="226">
                        <c:v>144712000</c:v>
                      </c:pt>
                      <c:pt idx="227">
                        <c:v>106243800</c:v>
                      </c:pt>
                      <c:pt idx="228">
                        <c:v>161498200</c:v>
                      </c:pt>
                      <c:pt idx="229">
                        <c:v>96849000</c:v>
                      </c:pt>
                      <c:pt idx="230">
                        <c:v>83477200</c:v>
                      </c:pt>
                      <c:pt idx="231">
                        <c:v>100506900</c:v>
                      </c:pt>
                      <c:pt idx="232">
                        <c:v>240226800</c:v>
                      </c:pt>
                      <c:pt idx="233">
                        <c:v>262330500</c:v>
                      </c:pt>
                      <c:pt idx="234">
                        <c:v>151062300</c:v>
                      </c:pt>
                      <c:pt idx="235">
                        <c:v>112559200</c:v>
                      </c:pt>
                      <c:pt idx="236">
                        <c:v>115393800</c:v>
                      </c:pt>
                      <c:pt idx="237">
                        <c:v>120639300</c:v>
                      </c:pt>
                      <c:pt idx="238">
                        <c:v>124423700</c:v>
                      </c:pt>
                      <c:pt idx="239">
                        <c:v>89946000</c:v>
                      </c:pt>
                      <c:pt idx="240">
                        <c:v>101988000</c:v>
                      </c:pt>
                      <c:pt idx="241">
                        <c:v>82572600</c:v>
                      </c:pt>
                      <c:pt idx="242">
                        <c:v>111850700</c:v>
                      </c:pt>
                      <c:pt idx="243">
                        <c:v>92276800</c:v>
                      </c:pt>
                      <c:pt idx="244">
                        <c:v>143937800</c:v>
                      </c:pt>
                      <c:pt idx="245">
                        <c:v>146129200</c:v>
                      </c:pt>
                      <c:pt idx="246">
                        <c:v>190272600</c:v>
                      </c:pt>
                      <c:pt idx="247">
                        <c:v>122866900</c:v>
                      </c:pt>
                      <c:pt idx="248">
                        <c:v>107624400</c:v>
                      </c:pt>
                      <c:pt idx="249">
                        <c:v>138235500</c:v>
                      </c:pt>
                      <c:pt idx="250">
                        <c:v>126387100</c:v>
                      </c:pt>
                      <c:pt idx="251">
                        <c:v>114283600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BF-4648-A8FF-F3D6101E4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1'!$F$1</c15:sqref>
                        </c15:formulaRef>
                      </c:ext>
                    </c:extLst>
                    <c:strCache>
                      <c:ptCount val="1"/>
                      <c:pt idx="0">
                        <c:v>HON (Honeywell Inc)  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1'!$A$2:$A$258</c15:sqref>
                        </c15:formulaRef>
                      </c:ext>
                    </c:extLst>
                    <c:numCache>
                      <c:formatCode>m/d/yyyy</c:formatCode>
                      <c:ptCount val="257"/>
                      <c:pt idx="0">
                        <c:v>43777</c:v>
                      </c:pt>
                      <c:pt idx="1">
                        <c:v>43780</c:v>
                      </c:pt>
                      <c:pt idx="2">
                        <c:v>43781</c:v>
                      </c:pt>
                      <c:pt idx="3">
                        <c:v>43782</c:v>
                      </c:pt>
                      <c:pt idx="4">
                        <c:v>43783</c:v>
                      </c:pt>
                      <c:pt idx="5">
                        <c:v>43784</c:v>
                      </c:pt>
                      <c:pt idx="6">
                        <c:v>43787</c:v>
                      </c:pt>
                      <c:pt idx="7">
                        <c:v>43788</c:v>
                      </c:pt>
                      <c:pt idx="8">
                        <c:v>43789</c:v>
                      </c:pt>
                      <c:pt idx="9">
                        <c:v>43790</c:v>
                      </c:pt>
                      <c:pt idx="10">
                        <c:v>43791</c:v>
                      </c:pt>
                      <c:pt idx="11">
                        <c:v>43794</c:v>
                      </c:pt>
                      <c:pt idx="12">
                        <c:v>43795</c:v>
                      </c:pt>
                      <c:pt idx="13">
                        <c:v>43796</c:v>
                      </c:pt>
                      <c:pt idx="14">
                        <c:v>43798</c:v>
                      </c:pt>
                      <c:pt idx="15">
                        <c:v>43801</c:v>
                      </c:pt>
                      <c:pt idx="16">
                        <c:v>43802</c:v>
                      </c:pt>
                      <c:pt idx="17">
                        <c:v>43803</c:v>
                      </c:pt>
                      <c:pt idx="18">
                        <c:v>43804</c:v>
                      </c:pt>
                      <c:pt idx="19">
                        <c:v>43805</c:v>
                      </c:pt>
                      <c:pt idx="20">
                        <c:v>43808</c:v>
                      </c:pt>
                      <c:pt idx="21">
                        <c:v>43809</c:v>
                      </c:pt>
                      <c:pt idx="22">
                        <c:v>43810</c:v>
                      </c:pt>
                      <c:pt idx="23">
                        <c:v>43811</c:v>
                      </c:pt>
                      <c:pt idx="24">
                        <c:v>43812</c:v>
                      </c:pt>
                      <c:pt idx="25">
                        <c:v>43815</c:v>
                      </c:pt>
                      <c:pt idx="26">
                        <c:v>43816</c:v>
                      </c:pt>
                      <c:pt idx="27">
                        <c:v>43817</c:v>
                      </c:pt>
                      <c:pt idx="28">
                        <c:v>43818</c:v>
                      </c:pt>
                      <c:pt idx="29">
                        <c:v>43819</c:v>
                      </c:pt>
                      <c:pt idx="30">
                        <c:v>43822</c:v>
                      </c:pt>
                      <c:pt idx="31">
                        <c:v>43823</c:v>
                      </c:pt>
                      <c:pt idx="32">
                        <c:v>43825</c:v>
                      </c:pt>
                      <c:pt idx="33">
                        <c:v>43826</c:v>
                      </c:pt>
                      <c:pt idx="34">
                        <c:v>43829</c:v>
                      </c:pt>
                      <c:pt idx="35">
                        <c:v>43830</c:v>
                      </c:pt>
                      <c:pt idx="36">
                        <c:v>43832</c:v>
                      </c:pt>
                      <c:pt idx="37">
                        <c:v>43833</c:v>
                      </c:pt>
                      <c:pt idx="38">
                        <c:v>43836</c:v>
                      </c:pt>
                      <c:pt idx="39">
                        <c:v>43837</c:v>
                      </c:pt>
                      <c:pt idx="40">
                        <c:v>43838</c:v>
                      </c:pt>
                      <c:pt idx="41">
                        <c:v>43839</c:v>
                      </c:pt>
                      <c:pt idx="42">
                        <c:v>43840</c:v>
                      </c:pt>
                      <c:pt idx="43">
                        <c:v>43843</c:v>
                      </c:pt>
                      <c:pt idx="44">
                        <c:v>43844</c:v>
                      </c:pt>
                      <c:pt idx="45">
                        <c:v>43845</c:v>
                      </c:pt>
                      <c:pt idx="46">
                        <c:v>43846</c:v>
                      </c:pt>
                      <c:pt idx="47">
                        <c:v>43847</c:v>
                      </c:pt>
                      <c:pt idx="48">
                        <c:v>43851</c:v>
                      </c:pt>
                      <c:pt idx="49">
                        <c:v>43852</c:v>
                      </c:pt>
                      <c:pt idx="50">
                        <c:v>43853</c:v>
                      </c:pt>
                      <c:pt idx="51">
                        <c:v>43854</c:v>
                      </c:pt>
                      <c:pt idx="52">
                        <c:v>43857</c:v>
                      </c:pt>
                      <c:pt idx="53">
                        <c:v>43858</c:v>
                      </c:pt>
                      <c:pt idx="54">
                        <c:v>43859</c:v>
                      </c:pt>
                      <c:pt idx="55">
                        <c:v>43860</c:v>
                      </c:pt>
                      <c:pt idx="56">
                        <c:v>43861</c:v>
                      </c:pt>
                      <c:pt idx="57">
                        <c:v>43864</c:v>
                      </c:pt>
                      <c:pt idx="58">
                        <c:v>43865</c:v>
                      </c:pt>
                      <c:pt idx="59">
                        <c:v>43866</c:v>
                      </c:pt>
                      <c:pt idx="60">
                        <c:v>43867</c:v>
                      </c:pt>
                      <c:pt idx="61">
                        <c:v>43868</c:v>
                      </c:pt>
                      <c:pt idx="62">
                        <c:v>43871</c:v>
                      </c:pt>
                      <c:pt idx="63">
                        <c:v>43872</c:v>
                      </c:pt>
                      <c:pt idx="64">
                        <c:v>43873</c:v>
                      </c:pt>
                      <c:pt idx="65">
                        <c:v>43874</c:v>
                      </c:pt>
                      <c:pt idx="66">
                        <c:v>43875</c:v>
                      </c:pt>
                      <c:pt idx="67">
                        <c:v>43879</c:v>
                      </c:pt>
                      <c:pt idx="68">
                        <c:v>43880</c:v>
                      </c:pt>
                      <c:pt idx="69">
                        <c:v>43881</c:v>
                      </c:pt>
                      <c:pt idx="70">
                        <c:v>43882</c:v>
                      </c:pt>
                      <c:pt idx="71">
                        <c:v>43885</c:v>
                      </c:pt>
                      <c:pt idx="72">
                        <c:v>43886</c:v>
                      </c:pt>
                      <c:pt idx="73">
                        <c:v>43887</c:v>
                      </c:pt>
                      <c:pt idx="74">
                        <c:v>43888</c:v>
                      </c:pt>
                      <c:pt idx="75">
                        <c:v>43889</c:v>
                      </c:pt>
                      <c:pt idx="76">
                        <c:v>43892</c:v>
                      </c:pt>
                      <c:pt idx="77">
                        <c:v>43893</c:v>
                      </c:pt>
                      <c:pt idx="78">
                        <c:v>43894</c:v>
                      </c:pt>
                      <c:pt idx="79">
                        <c:v>43895</c:v>
                      </c:pt>
                      <c:pt idx="80">
                        <c:v>43896</c:v>
                      </c:pt>
                      <c:pt idx="81">
                        <c:v>43899</c:v>
                      </c:pt>
                      <c:pt idx="82">
                        <c:v>43900</c:v>
                      </c:pt>
                      <c:pt idx="83">
                        <c:v>43901</c:v>
                      </c:pt>
                      <c:pt idx="84">
                        <c:v>43902</c:v>
                      </c:pt>
                      <c:pt idx="85">
                        <c:v>43903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43913</c:v>
                      </c:pt>
                      <c:pt idx="92">
                        <c:v>43914</c:v>
                      </c:pt>
                      <c:pt idx="93">
                        <c:v>43915</c:v>
                      </c:pt>
                      <c:pt idx="94">
                        <c:v>43916</c:v>
                      </c:pt>
                      <c:pt idx="95">
                        <c:v>43917</c:v>
                      </c:pt>
                      <c:pt idx="96">
                        <c:v>43920</c:v>
                      </c:pt>
                      <c:pt idx="97">
                        <c:v>43921</c:v>
                      </c:pt>
                      <c:pt idx="98">
                        <c:v>43922</c:v>
                      </c:pt>
                      <c:pt idx="99">
                        <c:v>43923</c:v>
                      </c:pt>
                      <c:pt idx="100">
                        <c:v>43924</c:v>
                      </c:pt>
                      <c:pt idx="101">
                        <c:v>43927</c:v>
                      </c:pt>
                      <c:pt idx="102">
                        <c:v>43928</c:v>
                      </c:pt>
                      <c:pt idx="103">
                        <c:v>43929</c:v>
                      </c:pt>
                      <c:pt idx="104">
                        <c:v>43930</c:v>
                      </c:pt>
                      <c:pt idx="105">
                        <c:v>43934</c:v>
                      </c:pt>
                      <c:pt idx="106">
                        <c:v>43935</c:v>
                      </c:pt>
                      <c:pt idx="107">
                        <c:v>43936</c:v>
                      </c:pt>
                      <c:pt idx="108">
                        <c:v>43937</c:v>
                      </c:pt>
                      <c:pt idx="109">
                        <c:v>43938</c:v>
                      </c:pt>
                      <c:pt idx="110">
                        <c:v>43941</c:v>
                      </c:pt>
                      <c:pt idx="111">
                        <c:v>43942</c:v>
                      </c:pt>
                      <c:pt idx="112">
                        <c:v>43943</c:v>
                      </c:pt>
                      <c:pt idx="113">
                        <c:v>43944</c:v>
                      </c:pt>
                      <c:pt idx="114">
                        <c:v>43945</c:v>
                      </c:pt>
                      <c:pt idx="115">
                        <c:v>43948</c:v>
                      </c:pt>
                      <c:pt idx="116">
                        <c:v>43949</c:v>
                      </c:pt>
                      <c:pt idx="117">
                        <c:v>43950</c:v>
                      </c:pt>
                      <c:pt idx="118">
                        <c:v>43951</c:v>
                      </c:pt>
                      <c:pt idx="119">
                        <c:v>43952</c:v>
                      </c:pt>
                      <c:pt idx="120">
                        <c:v>43955</c:v>
                      </c:pt>
                      <c:pt idx="121">
                        <c:v>43956</c:v>
                      </c:pt>
                      <c:pt idx="122">
                        <c:v>43957</c:v>
                      </c:pt>
                      <c:pt idx="123">
                        <c:v>43958</c:v>
                      </c:pt>
                      <c:pt idx="124">
                        <c:v>43959</c:v>
                      </c:pt>
                      <c:pt idx="125">
                        <c:v>43962</c:v>
                      </c:pt>
                      <c:pt idx="126">
                        <c:v>43963</c:v>
                      </c:pt>
                      <c:pt idx="127">
                        <c:v>43964</c:v>
                      </c:pt>
                      <c:pt idx="128">
                        <c:v>43965</c:v>
                      </c:pt>
                      <c:pt idx="129">
                        <c:v>43966</c:v>
                      </c:pt>
                      <c:pt idx="130">
                        <c:v>43969</c:v>
                      </c:pt>
                      <c:pt idx="131">
                        <c:v>43970</c:v>
                      </c:pt>
                      <c:pt idx="132">
                        <c:v>43971</c:v>
                      </c:pt>
                      <c:pt idx="133">
                        <c:v>43972</c:v>
                      </c:pt>
                      <c:pt idx="134">
                        <c:v>43973</c:v>
                      </c:pt>
                      <c:pt idx="135">
                        <c:v>43977</c:v>
                      </c:pt>
                      <c:pt idx="136">
                        <c:v>43978</c:v>
                      </c:pt>
                      <c:pt idx="137">
                        <c:v>43979</c:v>
                      </c:pt>
                      <c:pt idx="138">
                        <c:v>43980</c:v>
                      </c:pt>
                      <c:pt idx="139">
                        <c:v>43983</c:v>
                      </c:pt>
                      <c:pt idx="140">
                        <c:v>43984</c:v>
                      </c:pt>
                      <c:pt idx="141">
                        <c:v>43985</c:v>
                      </c:pt>
                      <c:pt idx="142">
                        <c:v>43986</c:v>
                      </c:pt>
                      <c:pt idx="143">
                        <c:v>43987</c:v>
                      </c:pt>
                      <c:pt idx="144">
                        <c:v>43990</c:v>
                      </c:pt>
                      <c:pt idx="145">
                        <c:v>43991</c:v>
                      </c:pt>
                      <c:pt idx="146">
                        <c:v>43992</c:v>
                      </c:pt>
                      <c:pt idx="147">
                        <c:v>43993</c:v>
                      </c:pt>
                      <c:pt idx="148">
                        <c:v>43994</c:v>
                      </c:pt>
                      <c:pt idx="149">
                        <c:v>43997</c:v>
                      </c:pt>
                      <c:pt idx="150">
                        <c:v>43998</c:v>
                      </c:pt>
                      <c:pt idx="151">
                        <c:v>43999</c:v>
                      </c:pt>
                      <c:pt idx="152">
                        <c:v>44000</c:v>
                      </c:pt>
                      <c:pt idx="153">
                        <c:v>44001</c:v>
                      </c:pt>
                      <c:pt idx="154">
                        <c:v>44004</c:v>
                      </c:pt>
                      <c:pt idx="155">
                        <c:v>44005</c:v>
                      </c:pt>
                      <c:pt idx="156">
                        <c:v>44006</c:v>
                      </c:pt>
                      <c:pt idx="157">
                        <c:v>44007</c:v>
                      </c:pt>
                      <c:pt idx="158">
                        <c:v>44008</c:v>
                      </c:pt>
                      <c:pt idx="159">
                        <c:v>44011</c:v>
                      </c:pt>
                      <c:pt idx="160">
                        <c:v>44012</c:v>
                      </c:pt>
                      <c:pt idx="161">
                        <c:v>44013</c:v>
                      </c:pt>
                      <c:pt idx="162">
                        <c:v>44014</c:v>
                      </c:pt>
                      <c:pt idx="163">
                        <c:v>44018</c:v>
                      </c:pt>
                      <c:pt idx="164">
                        <c:v>44019</c:v>
                      </c:pt>
                      <c:pt idx="165">
                        <c:v>44020</c:v>
                      </c:pt>
                      <c:pt idx="166">
                        <c:v>44021</c:v>
                      </c:pt>
                      <c:pt idx="167">
                        <c:v>44022</c:v>
                      </c:pt>
                      <c:pt idx="168">
                        <c:v>44025</c:v>
                      </c:pt>
                      <c:pt idx="169">
                        <c:v>44026</c:v>
                      </c:pt>
                      <c:pt idx="170">
                        <c:v>44027</c:v>
                      </c:pt>
                      <c:pt idx="171">
                        <c:v>44028</c:v>
                      </c:pt>
                      <c:pt idx="172">
                        <c:v>44029</c:v>
                      </c:pt>
                      <c:pt idx="173">
                        <c:v>44032</c:v>
                      </c:pt>
                      <c:pt idx="174">
                        <c:v>44033</c:v>
                      </c:pt>
                      <c:pt idx="175">
                        <c:v>44034</c:v>
                      </c:pt>
                      <c:pt idx="176">
                        <c:v>44035</c:v>
                      </c:pt>
                      <c:pt idx="177">
                        <c:v>44036</c:v>
                      </c:pt>
                      <c:pt idx="178">
                        <c:v>44039</c:v>
                      </c:pt>
                      <c:pt idx="179">
                        <c:v>44040</c:v>
                      </c:pt>
                      <c:pt idx="180">
                        <c:v>44041</c:v>
                      </c:pt>
                      <c:pt idx="181">
                        <c:v>44042</c:v>
                      </c:pt>
                      <c:pt idx="182">
                        <c:v>44043</c:v>
                      </c:pt>
                      <c:pt idx="183">
                        <c:v>44046</c:v>
                      </c:pt>
                      <c:pt idx="184">
                        <c:v>44047</c:v>
                      </c:pt>
                      <c:pt idx="185">
                        <c:v>44048</c:v>
                      </c:pt>
                      <c:pt idx="186">
                        <c:v>44049</c:v>
                      </c:pt>
                      <c:pt idx="187">
                        <c:v>44050</c:v>
                      </c:pt>
                      <c:pt idx="188">
                        <c:v>44053</c:v>
                      </c:pt>
                      <c:pt idx="189">
                        <c:v>44054</c:v>
                      </c:pt>
                      <c:pt idx="190">
                        <c:v>44055</c:v>
                      </c:pt>
                      <c:pt idx="191">
                        <c:v>44056</c:v>
                      </c:pt>
                      <c:pt idx="192">
                        <c:v>44057</c:v>
                      </c:pt>
                      <c:pt idx="193">
                        <c:v>44060</c:v>
                      </c:pt>
                      <c:pt idx="194">
                        <c:v>44061</c:v>
                      </c:pt>
                      <c:pt idx="195">
                        <c:v>44062</c:v>
                      </c:pt>
                      <c:pt idx="196">
                        <c:v>44063</c:v>
                      </c:pt>
                      <c:pt idx="197">
                        <c:v>44064</c:v>
                      </c:pt>
                      <c:pt idx="198">
                        <c:v>44067</c:v>
                      </c:pt>
                      <c:pt idx="199">
                        <c:v>44068</c:v>
                      </c:pt>
                      <c:pt idx="200">
                        <c:v>44069</c:v>
                      </c:pt>
                      <c:pt idx="201">
                        <c:v>44070</c:v>
                      </c:pt>
                      <c:pt idx="202">
                        <c:v>44071</c:v>
                      </c:pt>
                      <c:pt idx="203">
                        <c:v>44074</c:v>
                      </c:pt>
                      <c:pt idx="204">
                        <c:v>44075</c:v>
                      </c:pt>
                      <c:pt idx="205">
                        <c:v>44076</c:v>
                      </c:pt>
                      <c:pt idx="206">
                        <c:v>44077</c:v>
                      </c:pt>
                      <c:pt idx="207">
                        <c:v>44078</c:v>
                      </c:pt>
                      <c:pt idx="208">
                        <c:v>44082</c:v>
                      </c:pt>
                      <c:pt idx="209">
                        <c:v>44083</c:v>
                      </c:pt>
                      <c:pt idx="210">
                        <c:v>44084</c:v>
                      </c:pt>
                      <c:pt idx="211">
                        <c:v>44085</c:v>
                      </c:pt>
                      <c:pt idx="212">
                        <c:v>44088</c:v>
                      </c:pt>
                      <c:pt idx="213">
                        <c:v>44089</c:v>
                      </c:pt>
                      <c:pt idx="214">
                        <c:v>44090</c:v>
                      </c:pt>
                      <c:pt idx="215">
                        <c:v>44091</c:v>
                      </c:pt>
                      <c:pt idx="216">
                        <c:v>44092</c:v>
                      </c:pt>
                      <c:pt idx="217">
                        <c:v>44095</c:v>
                      </c:pt>
                      <c:pt idx="218">
                        <c:v>44096</c:v>
                      </c:pt>
                      <c:pt idx="219">
                        <c:v>44097</c:v>
                      </c:pt>
                      <c:pt idx="220">
                        <c:v>44098</c:v>
                      </c:pt>
                      <c:pt idx="221">
                        <c:v>44099</c:v>
                      </c:pt>
                      <c:pt idx="222">
                        <c:v>44102</c:v>
                      </c:pt>
                      <c:pt idx="223">
                        <c:v>44103</c:v>
                      </c:pt>
                      <c:pt idx="224">
                        <c:v>44104</c:v>
                      </c:pt>
                      <c:pt idx="225">
                        <c:v>44105</c:v>
                      </c:pt>
                      <c:pt idx="226">
                        <c:v>44106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44116</c:v>
                      </c:pt>
                      <c:pt idx="233">
                        <c:v>44117</c:v>
                      </c:pt>
                      <c:pt idx="234">
                        <c:v>44118</c:v>
                      </c:pt>
                      <c:pt idx="235">
                        <c:v>44119</c:v>
                      </c:pt>
                      <c:pt idx="236">
                        <c:v>44120</c:v>
                      </c:pt>
                      <c:pt idx="237">
                        <c:v>44123</c:v>
                      </c:pt>
                      <c:pt idx="238">
                        <c:v>44124</c:v>
                      </c:pt>
                      <c:pt idx="239">
                        <c:v>44125</c:v>
                      </c:pt>
                      <c:pt idx="240">
                        <c:v>44126</c:v>
                      </c:pt>
                      <c:pt idx="241">
                        <c:v>44127</c:v>
                      </c:pt>
                      <c:pt idx="242">
                        <c:v>44130</c:v>
                      </c:pt>
                      <c:pt idx="243">
                        <c:v>44131</c:v>
                      </c:pt>
                      <c:pt idx="244">
                        <c:v>44132</c:v>
                      </c:pt>
                      <c:pt idx="245">
                        <c:v>44133</c:v>
                      </c:pt>
                      <c:pt idx="246">
                        <c:v>44134</c:v>
                      </c:pt>
                      <c:pt idx="247">
                        <c:v>44137</c:v>
                      </c:pt>
                      <c:pt idx="248">
                        <c:v>44138</c:v>
                      </c:pt>
                      <c:pt idx="249">
                        <c:v>44139</c:v>
                      </c:pt>
                      <c:pt idx="250">
                        <c:v>44140</c:v>
                      </c:pt>
                      <c:pt idx="251">
                        <c:v>44141</c:v>
                      </c:pt>
                      <c:pt idx="252">
                        <c:v>44144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1'!$F$2:$F$258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1636800</c:v>
                      </c:pt>
                      <c:pt idx="1">
                        <c:v>1594600</c:v>
                      </c:pt>
                      <c:pt idx="2">
                        <c:v>1816900</c:v>
                      </c:pt>
                      <c:pt idx="3">
                        <c:v>1855200</c:v>
                      </c:pt>
                      <c:pt idx="4">
                        <c:v>2208300</c:v>
                      </c:pt>
                      <c:pt idx="5">
                        <c:v>3242700</c:v>
                      </c:pt>
                      <c:pt idx="6">
                        <c:v>2405800</c:v>
                      </c:pt>
                      <c:pt idx="7">
                        <c:v>2673200</c:v>
                      </c:pt>
                      <c:pt idx="8">
                        <c:v>4190700</c:v>
                      </c:pt>
                      <c:pt idx="9">
                        <c:v>3135100</c:v>
                      </c:pt>
                      <c:pt idx="10">
                        <c:v>1852200</c:v>
                      </c:pt>
                      <c:pt idx="11">
                        <c:v>2657500</c:v>
                      </c:pt>
                      <c:pt idx="12">
                        <c:v>4578900</c:v>
                      </c:pt>
                      <c:pt idx="13">
                        <c:v>1044800</c:v>
                      </c:pt>
                      <c:pt idx="14">
                        <c:v>1633100</c:v>
                      </c:pt>
                      <c:pt idx="15">
                        <c:v>3053500</c:v>
                      </c:pt>
                      <c:pt idx="16">
                        <c:v>3775500</c:v>
                      </c:pt>
                      <c:pt idx="17">
                        <c:v>2933400</c:v>
                      </c:pt>
                      <c:pt idx="18">
                        <c:v>2342100</c:v>
                      </c:pt>
                      <c:pt idx="19">
                        <c:v>2118000</c:v>
                      </c:pt>
                      <c:pt idx="20">
                        <c:v>1556500</c:v>
                      </c:pt>
                      <c:pt idx="21">
                        <c:v>2027800</c:v>
                      </c:pt>
                      <c:pt idx="22">
                        <c:v>2174100</c:v>
                      </c:pt>
                      <c:pt idx="23">
                        <c:v>2277600</c:v>
                      </c:pt>
                      <c:pt idx="24">
                        <c:v>2050200</c:v>
                      </c:pt>
                      <c:pt idx="25">
                        <c:v>3207600</c:v>
                      </c:pt>
                      <c:pt idx="26">
                        <c:v>3039800</c:v>
                      </c:pt>
                      <c:pt idx="27">
                        <c:v>3614700</c:v>
                      </c:pt>
                      <c:pt idx="28">
                        <c:v>2680600</c:v>
                      </c:pt>
                      <c:pt idx="29">
                        <c:v>4351900</c:v>
                      </c:pt>
                      <c:pt idx="30">
                        <c:v>2577700</c:v>
                      </c:pt>
                      <c:pt idx="31">
                        <c:v>625500</c:v>
                      </c:pt>
                      <c:pt idx="32">
                        <c:v>1269700</c:v>
                      </c:pt>
                      <c:pt idx="33">
                        <c:v>1303900</c:v>
                      </c:pt>
                      <c:pt idx="34">
                        <c:v>1670100</c:v>
                      </c:pt>
                      <c:pt idx="35">
                        <c:v>1728900</c:v>
                      </c:pt>
                      <c:pt idx="36">
                        <c:v>2857400</c:v>
                      </c:pt>
                      <c:pt idx="37">
                        <c:v>2805200</c:v>
                      </c:pt>
                      <c:pt idx="38">
                        <c:v>3277900</c:v>
                      </c:pt>
                      <c:pt idx="39">
                        <c:v>3002800</c:v>
                      </c:pt>
                      <c:pt idx="40">
                        <c:v>2545500</c:v>
                      </c:pt>
                      <c:pt idx="41">
                        <c:v>1789500</c:v>
                      </c:pt>
                      <c:pt idx="42">
                        <c:v>1671700</c:v>
                      </c:pt>
                      <c:pt idx="43">
                        <c:v>2261900</c:v>
                      </c:pt>
                      <c:pt idx="44">
                        <c:v>2191200</c:v>
                      </c:pt>
                      <c:pt idx="45">
                        <c:v>2600800</c:v>
                      </c:pt>
                      <c:pt idx="46">
                        <c:v>2215400</c:v>
                      </c:pt>
                      <c:pt idx="47">
                        <c:v>2608000</c:v>
                      </c:pt>
                      <c:pt idx="48">
                        <c:v>2188600</c:v>
                      </c:pt>
                      <c:pt idx="49">
                        <c:v>1881700</c:v>
                      </c:pt>
                      <c:pt idx="50">
                        <c:v>2434000</c:v>
                      </c:pt>
                      <c:pt idx="51">
                        <c:v>2737000</c:v>
                      </c:pt>
                      <c:pt idx="52">
                        <c:v>2491500</c:v>
                      </c:pt>
                      <c:pt idx="53">
                        <c:v>2178400</c:v>
                      </c:pt>
                      <c:pt idx="54">
                        <c:v>2199000</c:v>
                      </c:pt>
                      <c:pt idx="55">
                        <c:v>3076100</c:v>
                      </c:pt>
                      <c:pt idx="56">
                        <c:v>5500000</c:v>
                      </c:pt>
                      <c:pt idx="57">
                        <c:v>3542700</c:v>
                      </c:pt>
                      <c:pt idx="58">
                        <c:v>2992500</c:v>
                      </c:pt>
                      <c:pt idx="59">
                        <c:v>2818100</c:v>
                      </c:pt>
                      <c:pt idx="60">
                        <c:v>2427500</c:v>
                      </c:pt>
                      <c:pt idx="61">
                        <c:v>3254500</c:v>
                      </c:pt>
                      <c:pt idx="62">
                        <c:v>2399700</c:v>
                      </c:pt>
                      <c:pt idx="63">
                        <c:v>2948500</c:v>
                      </c:pt>
                      <c:pt idx="64">
                        <c:v>2950800</c:v>
                      </c:pt>
                      <c:pt idx="65">
                        <c:v>1985700</c:v>
                      </c:pt>
                      <c:pt idx="66">
                        <c:v>2489000</c:v>
                      </c:pt>
                      <c:pt idx="67">
                        <c:v>1818600</c:v>
                      </c:pt>
                      <c:pt idx="68">
                        <c:v>2464500</c:v>
                      </c:pt>
                      <c:pt idx="69">
                        <c:v>2336800</c:v>
                      </c:pt>
                      <c:pt idx="70">
                        <c:v>1940400</c:v>
                      </c:pt>
                      <c:pt idx="71">
                        <c:v>3204300</c:v>
                      </c:pt>
                      <c:pt idx="72">
                        <c:v>4092200</c:v>
                      </c:pt>
                      <c:pt idx="73">
                        <c:v>3411700</c:v>
                      </c:pt>
                      <c:pt idx="74">
                        <c:v>3951300</c:v>
                      </c:pt>
                      <c:pt idx="75">
                        <c:v>9558100</c:v>
                      </c:pt>
                      <c:pt idx="76">
                        <c:v>6744900</c:v>
                      </c:pt>
                      <c:pt idx="77">
                        <c:v>6108500</c:v>
                      </c:pt>
                      <c:pt idx="78">
                        <c:v>4532500</c:v>
                      </c:pt>
                      <c:pt idx="79">
                        <c:v>5394700</c:v>
                      </c:pt>
                      <c:pt idx="80">
                        <c:v>5021600</c:v>
                      </c:pt>
                      <c:pt idx="81">
                        <c:v>5849000</c:v>
                      </c:pt>
                      <c:pt idx="82">
                        <c:v>5477600</c:v>
                      </c:pt>
                      <c:pt idx="83">
                        <c:v>4826900</c:v>
                      </c:pt>
                      <c:pt idx="84">
                        <c:v>7170500</c:v>
                      </c:pt>
                      <c:pt idx="85">
                        <c:v>6324800</c:v>
                      </c:pt>
                      <c:pt idx="86">
                        <c:v>5891000</c:v>
                      </c:pt>
                      <c:pt idx="87">
                        <c:v>8524800</c:v>
                      </c:pt>
                      <c:pt idx="88">
                        <c:v>7633900</c:v>
                      </c:pt>
                      <c:pt idx="89">
                        <c:v>6814100</c:v>
                      </c:pt>
                      <c:pt idx="90">
                        <c:v>6801200</c:v>
                      </c:pt>
                      <c:pt idx="91">
                        <c:v>8200400</c:v>
                      </c:pt>
                      <c:pt idx="92">
                        <c:v>5799100</c:v>
                      </c:pt>
                      <c:pt idx="93">
                        <c:v>7159100</c:v>
                      </c:pt>
                      <c:pt idx="94">
                        <c:v>5594400</c:v>
                      </c:pt>
                      <c:pt idx="95">
                        <c:v>3924900</c:v>
                      </c:pt>
                      <c:pt idx="96">
                        <c:v>5035700</c:v>
                      </c:pt>
                      <c:pt idx="97">
                        <c:v>5296000</c:v>
                      </c:pt>
                      <c:pt idx="98">
                        <c:v>4246100</c:v>
                      </c:pt>
                      <c:pt idx="99">
                        <c:v>3504200</c:v>
                      </c:pt>
                      <c:pt idx="100">
                        <c:v>4031500</c:v>
                      </c:pt>
                      <c:pt idx="101">
                        <c:v>4874300</c:v>
                      </c:pt>
                      <c:pt idx="102">
                        <c:v>4051700</c:v>
                      </c:pt>
                      <c:pt idx="103">
                        <c:v>3890600</c:v>
                      </c:pt>
                      <c:pt idx="104">
                        <c:v>4365000</c:v>
                      </c:pt>
                      <c:pt idx="105">
                        <c:v>3016300</c:v>
                      </c:pt>
                      <c:pt idx="106">
                        <c:v>3486600</c:v>
                      </c:pt>
                      <c:pt idx="107">
                        <c:v>3252800</c:v>
                      </c:pt>
                      <c:pt idx="108">
                        <c:v>4016700</c:v>
                      </c:pt>
                      <c:pt idx="109">
                        <c:v>4750700</c:v>
                      </c:pt>
                      <c:pt idx="110">
                        <c:v>2529000</c:v>
                      </c:pt>
                      <c:pt idx="111">
                        <c:v>2418100</c:v>
                      </c:pt>
                      <c:pt idx="112">
                        <c:v>2629700</c:v>
                      </c:pt>
                      <c:pt idx="113">
                        <c:v>2786400</c:v>
                      </c:pt>
                      <c:pt idx="114">
                        <c:v>2837900</c:v>
                      </c:pt>
                      <c:pt idx="115">
                        <c:v>3137700</c:v>
                      </c:pt>
                      <c:pt idx="116">
                        <c:v>3377900</c:v>
                      </c:pt>
                      <c:pt idx="117">
                        <c:v>2651200</c:v>
                      </c:pt>
                      <c:pt idx="118">
                        <c:v>4492600</c:v>
                      </c:pt>
                      <c:pt idx="119">
                        <c:v>3681100</c:v>
                      </c:pt>
                      <c:pt idx="120">
                        <c:v>4123000</c:v>
                      </c:pt>
                      <c:pt idx="121">
                        <c:v>3122300</c:v>
                      </c:pt>
                      <c:pt idx="122">
                        <c:v>2349500</c:v>
                      </c:pt>
                      <c:pt idx="123">
                        <c:v>3096500</c:v>
                      </c:pt>
                      <c:pt idx="124">
                        <c:v>2740400</c:v>
                      </c:pt>
                      <c:pt idx="125">
                        <c:v>2356400</c:v>
                      </c:pt>
                      <c:pt idx="126">
                        <c:v>4870400</c:v>
                      </c:pt>
                      <c:pt idx="127">
                        <c:v>5786200</c:v>
                      </c:pt>
                      <c:pt idx="128">
                        <c:v>5226200</c:v>
                      </c:pt>
                      <c:pt idx="129">
                        <c:v>4660300</c:v>
                      </c:pt>
                      <c:pt idx="130">
                        <c:v>6405800</c:v>
                      </c:pt>
                      <c:pt idx="131">
                        <c:v>4427800</c:v>
                      </c:pt>
                      <c:pt idx="132">
                        <c:v>2949700</c:v>
                      </c:pt>
                      <c:pt idx="133">
                        <c:v>2374300</c:v>
                      </c:pt>
                      <c:pt idx="134">
                        <c:v>2958000</c:v>
                      </c:pt>
                      <c:pt idx="135">
                        <c:v>4370200</c:v>
                      </c:pt>
                      <c:pt idx="136">
                        <c:v>4291700</c:v>
                      </c:pt>
                      <c:pt idx="137">
                        <c:v>3481800</c:v>
                      </c:pt>
                      <c:pt idx="138">
                        <c:v>4135500</c:v>
                      </c:pt>
                      <c:pt idx="139">
                        <c:v>2071100</c:v>
                      </c:pt>
                      <c:pt idx="140">
                        <c:v>3625800</c:v>
                      </c:pt>
                      <c:pt idx="141">
                        <c:v>2992700</c:v>
                      </c:pt>
                      <c:pt idx="142">
                        <c:v>3768200</c:v>
                      </c:pt>
                      <c:pt idx="143">
                        <c:v>4524900</c:v>
                      </c:pt>
                      <c:pt idx="144">
                        <c:v>3573400</c:v>
                      </c:pt>
                      <c:pt idx="145">
                        <c:v>3679100</c:v>
                      </c:pt>
                      <c:pt idx="146">
                        <c:v>3309800</c:v>
                      </c:pt>
                      <c:pt idx="147">
                        <c:v>4184900</c:v>
                      </c:pt>
                      <c:pt idx="148">
                        <c:v>3612400</c:v>
                      </c:pt>
                      <c:pt idx="149">
                        <c:v>3314000</c:v>
                      </c:pt>
                      <c:pt idx="150">
                        <c:v>3804500</c:v>
                      </c:pt>
                      <c:pt idx="151">
                        <c:v>3507600</c:v>
                      </c:pt>
                      <c:pt idx="152">
                        <c:v>2581600</c:v>
                      </c:pt>
                      <c:pt idx="153">
                        <c:v>5265900</c:v>
                      </c:pt>
                      <c:pt idx="154">
                        <c:v>2529900</c:v>
                      </c:pt>
                      <c:pt idx="155">
                        <c:v>2309800</c:v>
                      </c:pt>
                      <c:pt idx="156">
                        <c:v>3371200</c:v>
                      </c:pt>
                      <c:pt idx="157">
                        <c:v>4019000</c:v>
                      </c:pt>
                      <c:pt idx="158">
                        <c:v>10255300</c:v>
                      </c:pt>
                      <c:pt idx="159">
                        <c:v>2971200</c:v>
                      </c:pt>
                      <c:pt idx="160">
                        <c:v>3688000</c:v>
                      </c:pt>
                      <c:pt idx="161">
                        <c:v>2609500</c:v>
                      </c:pt>
                      <c:pt idx="162">
                        <c:v>2758500</c:v>
                      </c:pt>
                      <c:pt idx="163">
                        <c:v>2336700</c:v>
                      </c:pt>
                      <c:pt idx="164">
                        <c:v>2622000</c:v>
                      </c:pt>
                      <c:pt idx="165">
                        <c:v>3587800</c:v>
                      </c:pt>
                      <c:pt idx="166">
                        <c:v>3167200</c:v>
                      </c:pt>
                      <c:pt idx="167">
                        <c:v>2325000</c:v>
                      </c:pt>
                      <c:pt idx="168">
                        <c:v>2585700</c:v>
                      </c:pt>
                      <c:pt idx="169">
                        <c:v>2649800</c:v>
                      </c:pt>
                      <c:pt idx="170">
                        <c:v>2984600</c:v>
                      </c:pt>
                      <c:pt idx="171">
                        <c:v>3697600</c:v>
                      </c:pt>
                      <c:pt idx="172">
                        <c:v>4886500</c:v>
                      </c:pt>
                      <c:pt idx="173">
                        <c:v>4876200</c:v>
                      </c:pt>
                      <c:pt idx="174">
                        <c:v>2394000</c:v>
                      </c:pt>
                      <c:pt idx="175">
                        <c:v>1798600</c:v>
                      </c:pt>
                      <c:pt idx="176">
                        <c:v>2625600</c:v>
                      </c:pt>
                      <c:pt idx="177">
                        <c:v>4368300</c:v>
                      </c:pt>
                      <c:pt idx="178">
                        <c:v>3378300</c:v>
                      </c:pt>
                      <c:pt idx="179">
                        <c:v>3904200</c:v>
                      </c:pt>
                      <c:pt idx="180">
                        <c:v>3311500</c:v>
                      </c:pt>
                      <c:pt idx="181">
                        <c:v>2749100</c:v>
                      </c:pt>
                      <c:pt idx="182">
                        <c:v>4061200</c:v>
                      </c:pt>
                      <c:pt idx="183">
                        <c:v>2105400</c:v>
                      </c:pt>
                      <c:pt idx="184">
                        <c:v>3078300</c:v>
                      </c:pt>
                      <c:pt idx="185">
                        <c:v>4181000</c:v>
                      </c:pt>
                      <c:pt idx="186">
                        <c:v>2502700</c:v>
                      </c:pt>
                      <c:pt idx="187">
                        <c:v>2519500</c:v>
                      </c:pt>
                      <c:pt idx="188">
                        <c:v>2858800</c:v>
                      </c:pt>
                      <c:pt idx="189">
                        <c:v>3773700</c:v>
                      </c:pt>
                      <c:pt idx="190">
                        <c:v>2670100</c:v>
                      </c:pt>
                      <c:pt idx="191">
                        <c:v>2574900</c:v>
                      </c:pt>
                      <c:pt idx="192">
                        <c:v>2844700</c:v>
                      </c:pt>
                      <c:pt idx="193">
                        <c:v>2817200</c:v>
                      </c:pt>
                      <c:pt idx="194">
                        <c:v>1869300</c:v>
                      </c:pt>
                      <c:pt idx="195">
                        <c:v>2098100</c:v>
                      </c:pt>
                      <c:pt idx="196">
                        <c:v>1600300</c:v>
                      </c:pt>
                      <c:pt idx="197">
                        <c:v>2507800</c:v>
                      </c:pt>
                      <c:pt idx="198">
                        <c:v>2087000</c:v>
                      </c:pt>
                      <c:pt idx="199">
                        <c:v>7400500</c:v>
                      </c:pt>
                      <c:pt idx="200">
                        <c:v>3466600</c:v>
                      </c:pt>
                      <c:pt idx="201">
                        <c:v>4281100</c:v>
                      </c:pt>
                      <c:pt idx="202">
                        <c:v>13011800</c:v>
                      </c:pt>
                      <c:pt idx="203">
                        <c:v>4561900</c:v>
                      </c:pt>
                      <c:pt idx="204">
                        <c:v>3975100</c:v>
                      </c:pt>
                      <c:pt idx="205">
                        <c:v>4111900</c:v>
                      </c:pt>
                      <c:pt idx="206">
                        <c:v>3527700</c:v>
                      </c:pt>
                      <c:pt idx="207">
                        <c:v>3326500</c:v>
                      </c:pt>
                      <c:pt idx="208">
                        <c:v>2796800</c:v>
                      </c:pt>
                      <c:pt idx="209">
                        <c:v>2807500</c:v>
                      </c:pt>
                      <c:pt idx="210">
                        <c:v>2814900</c:v>
                      </c:pt>
                      <c:pt idx="211">
                        <c:v>2116700</c:v>
                      </c:pt>
                      <c:pt idx="212">
                        <c:v>2134000</c:v>
                      </c:pt>
                      <c:pt idx="213">
                        <c:v>1851200</c:v>
                      </c:pt>
                      <c:pt idx="214">
                        <c:v>3152000</c:v>
                      </c:pt>
                      <c:pt idx="215">
                        <c:v>2661400</c:v>
                      </c:pt>
                      <c:pt idx="216">
                        <c:v>4908000</c:v>
                      </c:pt>
                      <c:pt idx="217">
                        <c:v>4459600</c:v>
                      </c:pt>
                      <c:pt idx="218">
                        <c:v>2501000</c:v>
                      </c:pt>
                      <c:pt idx="219">
                        <c:v>2507600</c:v>
                      </c:pt>
                      <c:pt idx="220">
                        <c:v>2238300</c:v>
                      </c:pt>
                      <c:pt idx="221">
                        <c:v>2593900</c:v>
                      </c:pt>
                      <c:pt idx="222">
                        <c:v>2512600</c:v>
                      </c:pt>
                      <c:pt idx="223">
                        <c:v>2169300</c:v>
                      </c:pt>
                      <c:pt idx="224">
                        <c:v>2883400</c:v>
                      </c:pt>
                      <c:pt idx="225">
                        <c:v>2409300</c:v>
                      </c:pt>
                      <c:pt idx="226">
                        <c:v>2339900</c:v>
                      </c:pt>
                      <c:pt idx="227">
                        <c:v>1750000</c:v>
                      </c:pt>
                      <c:pt idx="228">
                        <c:v>2345800</c:v>
                      </c:pt>
                      <c:pt idx="229">
                        <c:v>2030200</c:v>
                      </c:pt>
                      <c:pt idx="230">
                        <c:v>1977900</c:v>
                      </c:pt>
                      <c:pt idx="231">
                        <c:v>2636900</c:v>
                      </c:pt>
                      <c:pt idx="232">
                        <c:v>3396300</c:v>
                      </c:pt>
                      <c:pt idx="233">
                        <c:v>2315300</c:v>
                      </c:pt>
                      <c:pt idx="234">
                        <c:v>2386400</c:v>
                      </c:pt>
                      <c:pt idx="235">
                        <c:v>2436600</c:v>
                      </c:pt>
                      <c:pt idx="236">
                        <c:v>3628800</c:v>
                      </c:pt>
                      <c:pt idx="237">
                        <c:v>2103500</c:v>
                      </c:pt>
                      <c:pt idx="238">
                        <c:v>1580300</c:v>
                      </c:pt>
                      <c:pt idx="239">
                        <c:v>1827000</c:v>
                      </c:pt>
                      <c:pt idx="240">
                        <c:v>1882100</c:v>
                      </c:pt>
                      <c:pt idx="241">
                        <c:v>1987900</c:v>
                      </c:pt>
                      <c:pt idx="242">
                        <c:v>2323700</c:v>
                      </c:pt>
                      <c:pt idx="243">
                        <c:v>2009300</c:v>
                      </c:pt>
                      <c:pt idx="244">
                        <c:v>3233500</c:v>
                      </c:pt>
                      <c:pt idx="245">
                        <c:v>3113600</c:v>
                      </c:pt>
                      <c:pt idx="246">
                        <c:v>4389500</c:v>
                      </c:pt>
                      <c:pt idx="247">
                        <c:v>4198300</c:v>
                      </c:pt>
                      <c:pt idx="248">
                        <c:v>3719800</c:v>
                      </c:pt>
                      <c:pt idx="249">
                        <c:v>4318600</c:v>
                      </c:pt>
                      <c:pt idx="250">
                        <c:v>4585100</c:v>
                      </c:pt>
                      <c:pt idx="251">
                        <c:v>3080300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BF-4648-A8FF-F3D6101E434B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'Part 1'!$E$1</c:f>
              <c:strCache>
                <c:ptCount val="1"/>
                <c:pt idx="0">
                  <c:v>HON (Honeywell Inc)  /  $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1'!$A$2:$A$258</c:f>
              <c:numCache>
                <c:formatCode>m/d/yyyy</c:formatCode>
                <c:ptCount val="257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44144</c:v>
                </c:pt>
              </c:numCache>
            </c:numRef>
          </c:cat>
          <c:val>
            <c:numRef>
              <c:f>'Part 1'!$E$2:$E$258</c:f>
              <c:numCache>
                <c:formatCode>0.00</c:formatCode>
                <c:ptCount val="257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  <c:pt idx="252">
                  <c:v>182.57546438847015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F-4648-A8FF-F3D6101E4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2168"/>
        <c:axId val="467861112"/>
      </c:lineChart>
      <c:dateAx>
        <c:axId val="61268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89040"/>
        <c:crosses val="autoZero"/>
        <c:auto val="1"/>
        <c:lblOffset val="100"/>
        <c:baseTimeUnit val="days"/>
      </c:dateAx>
      <c:valAx>
        <c:axId val="6126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Stock Price w.r.t. AAPL ($)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88400"/>
        <c:crosses val="autoZero"/>
        <c:crossBetween val="between"/>
      </c:valAx>
      <c:valAx>
        <c:axId val="467861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 w.r.t. HON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2168"/>
        <c:crosses val="max"/>
        <c:crossBetween val="between"/>
      </c:valAx>
      <c:dateAx>
        <c:axId val="4678621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67861112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Period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3'!$O$26:$O$277</c:f>
              <c:numCache>
                <c:formatCode>0.00</c:formatCode>
                <c:ptCount val="252"/>
                <c:pt idx="0">
                  <c:v>7.9065576299956533</c:v>
                </c:pt>
                <c:pt idx="1">
                  <c:v>8.1692916972264555</c:v>
                </c:pt>
                <c:pt idx="2">
                  <c:v>7.866565764457242</c:v>
                </c:pt>
                <c:pt idx="3">
                  <c:v>8.2399258316880406</c:v>
                </c:pt>
                <c:pt idx="4">
                  <c:v>7.5463218989188334</c:v>
                </c:pt>
                <c:pt idx="5">
                  <c:v>8.0696609661496339</c:v>
                </c:pt>
                <c:pt idx="6">
                  <c:v>8.1553700333804215</c:v>
                </c:pt>
                <c:pt idx="7">
                  <c:v>7.7125301006112252</c:v>
                </c:pt>
                <c:pt idx="8">
                  <c:v>6.7066861678420082</c:v>
                </c:pt>
                <c:pt idx="9">
                  <c:v>6.1728652350728126</c:v>
                </c:pt>
                <c:pt idx="10">
                  <c:v>5.8726113023035964</c:v>
                </c:pt>
                <c:pt idx="11">
                  <c:v>6.7573393695343995</c:v>
                </c:pt>
                <c:pt idx="12">
                  <c:v>6.0022734367651935</c:v>
                </c:pt>
                <c:pt idx="13">
                  <c:v>6.6313105039959908</c:v>
                </c:pt>
                <c:pt idx="14">
                  <c:v>6.2425475712267868</c:v>
                </c:pt>
                <c:pt idx="15">
                  <c:v>5.2391606384575766</c:v>
                </c:pt>
                <c:pt idx="16">
                  <c:v>3.8375227056883716</c:v>
                </c:pt>
                <c:pt idx="17">
                  <c:v>4.1567867729191619</c:v>
                </c:pt>
                <c:pt idx="18">
                  <c:v>4.8571268401499523</c:v>
                </c:pt>
                <c:pt idx="19">
                  <c:v>5.8745989073807436</c:v>
                </c:pt>
                <c:pt idx="20">
                  <c:v>4.6991389746115502</c:v>
                </c:pt>
                <c:pt idx="21">
                  <c:v>4.8389400418423349</c:v>
                </c:pt>
                <c:pt idx="22">
                  <c:v>5.1582151090731401</c:v>
                </c:pt>
                <c:pt idx="23">
                  <c:v>5.0841341763039267</c:v>
                </c:pt>
                <c:pt idx="24">
                  <c:v>5.7476102435347229</c:v>
                </c:pt>
                <c:pt idx="25">
                  <c:v>6.661825310765515</c:v>
                </c:pt>
                <c:pt idx="26">
                  <c:v>6.5533283779963085</c:v>
                </c:pt>
                <c:pt idx="27">
                  <c:v>6.1448964452271113</c:v>
                </c:pt>
                <c:pt idx="28">
                  <c:v>5.970016512457903</c:v>
                </c:pt>
                <c:pt idx="29">
                  <c:v>5.5837255796886964</c:v>
                </c:pt>
                <c:pt idx="30">
                  <c:v>6.4610676469194885</c:v>
                </c:pt>
                <c:pt idx="31">
                  <c:v>6.2837307141502947</c:v>
                </c:pt>
                <c:pt idx="32">
                  <c:v>7.4265917813810844</c:v>
                </c:pt>
                <c:pt idx="33">
                  <c:v>7.1558398486118762</c:v>
                </c:pt>
                <c:pt idx="34">
                  <c:v>7.3349859158426653</c:v>
                </c:pt>
                <c:pt idx="35">
                  <c:v>7.6149239830734672</c:v>
                </c:pt>
                <c:pt idx="36">
                  <c:v>9.0183900503042622</c:v>
                </c:pt>
                <c:pt idx="37">
                  <c:v>8.0567891175350468</c:v>
                </c:pt>
                <c:pt idx="38">
                  <c:v>8.3957411847658534</c:v>
                </c:pt>
                <c:pt idx="39">
                  <c:v>7.8053942519966455</c:v>
                </c:pt>
                <c:pt idx="40">
                  <c:v>8.7417353192274447</c:v>
                </c:pt>
                <c:pt idx="41">
                  <c:v>10.08128138645823</c:v>
                </c:pt>
                <c:pt idx="42">
                  <c:v>10.009649453689022</c:v>
                </c:pt>
                <c:pt idx="43">
                  <c:v>11.395895520919808</c:v>
                </c:pt>
                <c:pt idx="44">
                  <c:v>10.099967588150619</c:v>
                </c:pt>
                <c:pt idx="45">
                  <c:v>9.5268166553814098</c:v>
                </c:pt>
                <c:pt idx="46">
                  <c:v>10.241912722612199</c:v>
                </c:pt>
                <c:pt idx="47">
                  <c:v>10.856201789842999</c:v>
                </c:pt>
                <c:pt idx="48">
                  <c:v>10.081459857073796</c:v>
                </c:pt>
                <c:pt idx="49">
                  <c:v>10.115555924304587</c:v>
                </c:pt>
                <c:pt idx="50">
                  <c:v>10.247987991535382</c:v>
                </c:pt>
                <c:pt idx="51">
                  <c:v>9.7780940587661718</c:v>
                </c:pt>
                <c:pt idx="52">
                  <c:v>7.2332561259969594</c:v>
                </c:pt>
                <c:pt idx="53">
                  <c:v>9.138240193227773</c:v>
                </c:pt>
                <c:pt idx="54">
                  <c:v>10.529415260458563</c:v>
                </c:pt>
                <c:pt idx="55">
                  <c:v>10.170139327689355</c:v>
                </c:pt>
                <c:pt idx="56">
                  <c:v>6.3960843949201518</c:v>
                </c:pt>
                <c:pt idx="57">
                  <c:v>5.9433944621509482</c:v>
                </c:pt>
                <c:pt idx="58">
                  <c:v>8.2048625293817423</c:v>
                </c:pt>
                <c:pt idx="59">
                  <c:v>8.6003555966125305</c:v>
                </c:pt>
                <c:pt idx="60">
                  <c:v>9.2810126638433275</c:v>
                </c:pt>
                <c:pt idx="61">
                  <c:v>7.950545731074115</c:v>
                </c:pt>
                <c:pt idx="62">
                  <c:v>8.0814057983049139</c:v>
                </c:pt>
                <c:pt idx="63">
                  <c:v>7.3596188655357224</c:v>
                </c:pt>
                <c:pt idx="64">
                  <c:v>8.9863129327665092</c:v>
                </c:pt>
                <c:pt idx="65">
                  <c:v>8.1684119999973035</c:v>
                </c:pt>
                <c:pt idx="66">
                  <c:v>7.9444210672280917</c:v>
                </c:pt>
                <c:pt idx="67">
                  <c:v>6.2344451344588947</c:v>
                </c:pt>
                <c:pt idx="68">
                  <c:v>7.1292362016896931</c:v>
                </c:pt>
                <c:pt idx="69">
                  <c:v>6.067385268920475</c:v>
                </c:pt>
                <c:pt idx="70">
                  <c:v>4.037051336151265</c:v>
                </c:pt>
                <c:pt idx="71">
                  <c:v>0.12891740338206148</c:v>
                </c:pt>
                <c:pt idx="72">
                  <c:v>-2.6037405293871245</c:v>
                </c:pt>
                <c:pt idx="73">
                  <c:v>-1.7212634621563438</c:v>
                </c:pt>
                <c:pt idx="74">
                  <c:v>-6.6791863949255372</c:v>
                </c:pt>
                <c:pt idx="75">
                  <c:v>-6.9623283276947632</c:v>
                </c:pt>
                <c:pt idx="76">
                  <c:v>-0.93439626046395574</c:v>
                </c:pt>
                <c:pt idx="77">
                  <c:v>-3.5167251932331567</c:v>
                </c:pt>
                <c:pt idx="78">
                  <c:v>-0.45335512600236427</c:v>
                </c:pt>
                <c:pt idx="79">
                  <c:v>-3.1170050587715821</c:v>
                </c:pt>
                <c:pt idx="80">
                  <c:v>-4.3193359915407825</c:v>
                </c:pt>
                <c:pt idx="81">
                  <c:v>-10.196425924309978</c:v>
                </c:pt>
                <c:pt idx="82">
                  <c:v>-5.7160788570791965</c:v>
                </c:pt>
                <c:pt idx="83">
                  <c:v>-8.4019147898483908</c:v>
                </c:pt>
                <c:pt idx="84">
                  <c:v>-15.348531722617608</c:v>
                </c:pt>
                <c:pt idx="85">
                  <c:v>-8.2634106553868065</c:v>
                </c:pt>
                <c:pt idx="86">
                  <c:v>-17.319466588156004</c:v>
                </c:pt>
                <c:pt idx="87">
                  <c:v>-14.938702520925219</c:v>
                </c:pt>
                <c:pt idx="88">
                  <c:v>-16.707813453694428</c:v>
                </c:pt>
                <c:pt idx="89">
                  <c:v>-17.417281386463628</c:v>
                </c:pt>
                <c:pt idx="90">
                  <c:v>-21.490516319232832</c:v>
                </c:pt>
                <c:pt idx="91">
                  <c:v>-22.934344252002042</c:v>
                </c:pt>
                <c:pt idx="92">
                  <c:v>-17.63091518477124</c:v>
                </c:pt>
                <c:pt idx="93">
                  <c:v>-18.209772117540453</c:v>
                </c:pt>
                <c:pt idx="94">
                  <c:v>-15.269609050309654</c:v>
                </c:pt>
                <c:pt idx="95">
                  <c:v>-18.150120983078857</c:v>
                </c:pt>
                <c:pt idx="96">
                  <c:v>-16.651577915848065</c:v>
                </c:pt>
                <c:pt idx="97">
                  <c:v>-17.02343384861728</c:v>
                </c:pt>
                <c:pt idx="98">
                  <c:v>-20.564379781386478</c:v>
                </c:pt>
                <c:pt idx="99">
                  <c:v>-19.817446714155679</c:v>
                </c:pt>
                <c:pt idx="100">
                  <c:v>-20.928587646924889</c:v>
                </c:pt>
                <c:pt idx="101">
                  <c:v>-15.982488579694092</c:v>
                </c:pt>
                <c:pt idx="102">
                  <c:v>-16.975350512463301</c:v>
                </c:pt>
                <c:pt idx="103">
                  <c:v>-15.582761445232507</c:v>
                </c:pt>
                <c:pt idx="104">
                  <c:v>-15.353329378001703</c:v>
                </c:pt>
                <c:pt idx="105">
                  <c:v>-14.300815310770915</c:v>
                </c:pt>
                <c:pt idx="106">
                  <c:v>-11.143802243540122</c:v>
                </c:pt>
                <c:pt idx="107">
                  <c:v>-12.033160176309323</c:v>
                </c:pt>
                <c:pt idx="108">
                  <c:v>-11.719943109078528</c:v>
                </c:pt>
                <c:pt idx="109">
                  <c:v>-12.922274041847743</c:v>
                </c:pt>
                <c:pt idx="110">
                  <c:v>-14.612527974616938</c:v>
                </c:pt>
                <c:pt idx="111">
                  <c:v>-16.965683907386151</c:v>
                </c:pt>
                <c:pt idx="112">
                  <c:v>-15.304482840155359</c:v>
                </c:pt>
                <c:pt idx="113">
                  <c:v>-15.811874772924554</c:v>
                </c:pt>
                <c:pt idx="114">
                  <c:v>-14.098937705693771</c:v>
                </c:pt>
                <c:pt idx="115">
                  <c:v>-14.293364638462975</c:v>
                </c:pt>
                <c:pt idx="116">
                  <c:v>-15.668196571232173</c:v>
                </c:pt>
                <c:pt idx="117">
                  <c:v>-13.65706550400138</c:v>
                </c:pt>
                <c:pt idx="118">
                  <c:v>-12.404958436770585</c:v>
                </c:pt>
                <c:pt idx="119">
                  <c:v>-13.814283369539794</c:v>
                </c:pt>
                <c:pt idx="120">
                  <c:v>-13.050092302308997</c:v>
                </c:pt>
                <c:pt idx="121">
                  <c:v>-12.2095152350782</c:v>
                </c:pt>
                <c:pt idx="122">
                  <c:v>-11.696682167847399</c:v>
                </c:pt>
                <c:pt idx="123">
                  <c:v>-11.17400710061662</c:v>
                </c:pt>
                <c:pt idx="124">
                  <c:v>-9.0087160333858236</c:v>
                </c:pt>
                <c:pt idx="125">
                  <c:v>-8.0367309661550337</c:v>
                </c:pt>
                <c:pt idx="126">
                  <c:v>-9.1772788989242287</c:v>
                </c:pt>
                <c:pt idx="127">
                  <c:v>-10.357675831693442</c:v>
                </c:pt>
                <c:pt idx="128">
                  <c:v>-10.130555764462642</c:v>
                </c:pt>
                <c:pt idx="129">
                  <c:v>-10.830162697231856</c:v>
                </c:pt>
                <c:pt idx="130">
                  <c:v>-9.267753630001053</c:v>
                </c:pt>
                <c:pt idx="131">
                  <c:v>-9.9648595627702434</c:v>
                </c:pt>
                <c:pt idx="132">
                  <c:v>-8.6914284955394692</c:v>
                </c:pt>
                <c:pt idx="133">
                  <c:v>-9.5280524283086834</c:v>
                </c:pt>
                <c:pt idx="134">
                  <c:v>-9.2635563610778746</c:v>
                </c:pt>
                <c:pt idx="135">
                  <c:v>-10.045370293847071</c:v>
                </c:pt>
                <c:pt idx="136">
                  <c:v>-9.9453022266162776</c:v>
                </c:pt>
                <c:pt idx="137">
                  <c:v>-10.154134159385492</c:v>
                </c:pt>
                <c:pt idx="138">
                  <c:v>-10.475072092154704</c:v>
                </c:pt>
                <c:pt idx="139">
                  <c:v>-9.7447250249238948</c:v>
                </c:pt>
                <c:pt idx="140">
                  <c:v>-9.6172519576930995</c:v>
                </c:pt>
                <c:pt idx="141">
                  <c:v>-9.417529890462319</c:v>
                </c:pt>
                <c:pt idx="142">
                  <c:v>-10.358774823231528</c:v>
                </c:pt>
                <c:pt idx="143">
                  <c:v>-8.3155617560007187</c:v>
                </c:pt>
                <c:pt idx="144">
                  <c:v>-8.0710086887699219</c:v>
                </c:pt>
                <c:pt idx="145">
                  <c:v>-5.6914836215391205</c:v>
                </c:pt>
                <c:pt idx="146">
                  <c:v>-3.7304845543083331</c:v>
                </c:pt>
                <c:pt idx="147">
                  <c:v>-8.1942904870775521</c:v>
                </c:pt>
                <c:pt idx="148">
                  <c:v>-7.7155534198467421</c:v>
                </c:pt>
                <c:pt idx="149">
                  <c:v>-6.9154583526159428</c:v>
                </c:pt>
                <c:pt idx="150">
                  <c:v>-4.8946682853851655</c:v>
                </c:pt>
                <c:pt idx="151">
                  <c:v>-5.2604432181543785</c:v>
                </c:pt>
                <c:pt idx="152">
                  <c:v>-5.4692751509235791</c:v>
                </c:pt>
                <c:pt idx="153">
                  <c:v>-6.2137280836927715</c:v>
                </c:pt>
                <c:pt idx="154">
                  <c:v>-4.1779910164619736</c:v>
                </c:pt>
                <c:pt idx="155">
                  <c:v>-2.5134399492311843</c:v>
                </c:pt>
                <c:pt idx="156">
                  <c:v>-4.3689618820004057</c:v>
                </c:pt>
                <c:pt idx="157">
                  <c:v>-3.4218788147695989</c:v>
                </c:pt>
                <c:pt idx="158">
                  <c:v>-6.4582247475387931</c:v>
                </c:pt>
                <c:pt idx="159">
                  <c:v>-4.6716106803080066</c:v>
                </c:pt>
                <c:pt idx="160">
                  <c:v>-4.1629896130772295</c:v>
                </c:pt>
                <c:pt idx="161">
                  <c:v>-4.5785925458464192</c:v>
                </c:pt>
                <c:pt idx="162">
                  <c:v>-4.8223054786156183</c:v>
                </c:pt>
                <c:pt idx="163">
                  <c:v>-2.6395804113848271</c:v>
                </c:pt>
                <c:pt idx="164">
                  <c:v>-3.1722723441540381</c:v>
                </c:pt>
                <c:pt idx="165">
                  <c:v>-1.2536242769232473</c:v>
                </c:pt>
                <c:pt idx="166">
                  <c:v>-1.088775209692443</c:v>
                </c:pt>
                <c:pt idx="167">
                  <c:v>-1.1655801424616499</c:v>
                </c:pt>
                <c:pt idx="168">
                  <c:v>-1.8502340752308584</c:v>
                </c:pt>
                <c:pt idx="169">
                  <c:v>-0.5195070080000761</c:v>
                </c:pt>
                <c:pt idx="170">
                  <c:v>-9.807394076926812E-2</c:v>
                </c:pt>
                <c:pt idx="171">
                  <c:v>-1.5400518735384736</c:v>
                </c:pt>
                <c:pt idx="172">
                  <c:v>-1.9780778063076667</c:v>
                </c:pt>
                <c:pt idx="173">
                  <c:v>-0.19893273907688069</c:v>
                </c:pt>
                <c:pt idx="174">
                  <c:v>-1.7953756718461023</c:v>
                </c:pt>
                <c:pt idx="175">
                  <c:v>-1.7675506046152947</c:v>
                </c:pt>
                <c:pt idx="176">
                  <c:v>-6.4231745373844973</c:v>
                </c:pt>
                <c:pt idx="177">
                  <c:v>-6.8960824701537149</c:v>
                </c:pt>
                <c:pt idx="178">
                  <c:v>-4.9525244029229185</c:v>
                </c:pt>
                <c:pt idx="179">
                  <c:v>-6.7482463356921158</c:v>
                </c:pt>
                <c:pt idx="180">
                  <c:v>-5.2107552684613268</c:v>
                </c:pt>
                <c:pt idx="181">
                  <c:v>-4.3085102012305185</c:v>
                </c:pt>
                <c:pt idx="182">
                  <c:v>5.4823458660002728</c:v>
                </c:pt>
                <c:pt idx="183">
                  <c:v>7.906699933231053</c:v>
                </c:pt>
                <c:pt idx="184">
                  <c:v>8.3879330004618566</c:v>
                </c:pt>
                <c:pt idx="185">
                  <c:v>8.54031506769266</c:v>
                </c:pt>
                <c:pt idx="186">
                  <c:v>12.12308613492344</c:v>
                </c:pt>
                <c:pt idx="187">
                  <c:v>9.2988302021542353</c:v>
                </c:pt>
                <c:pt idx="188">
                  <c:v>10.667338269385027</c:v>
                </c:pt>
                <c:pt idx="189">
                  <c:v>7.0768923366158276</c:v>
                </c:pt>
                <c:pt idx="190">
                  <c:v>10.461925403846635</c:v>
                </c:pt>
                <c:pt idx="191">
                  <c:v>12.214763471077418</c:v>
                </c:pt>
                <c:pt idx="192">
                  <c:v>11.868732538308208</c:v>
                </c:pt>
                <c:pt idx="193">
                  <c:v>11.325527605539008</c:v>
                </c:pt>
                <c:pt idx="194">
                  <c:v>12.035176672769808</c:v>
                </c:pt>
                <c:pt idx="195">
                  <c:v>11.936208740000595</c:v>
                </c:pt>
                <c:pt idx="196">
                  <c:v>14.255575807231381</c:v>
                </c:pt>
                <c:pt idx="197">
                  <c:v>20.09636587446218</c:v>
                </c:pt>
                <c:pt idx="198">
                  <c:v>21.337591941692978</c:v>
                </c:pt>
                <c:pt idx="199">
                  <c:v>20.063156008923784</c:v>
                </c:pt>
                <c:pt idx="200">
                  <c:v>21.514023076154572</c:v>
                </c:pt>
                <c:pt idx="201">
                  <c:v>19.760415143385359</c:v>
                </c:pt>
                <c:pt idx="202">
                  <c:v>19.314553210616154</c:v>
                </c:pt>
                <c:pt idx="203">
                  <c:v>23.296037277846949</c:v>
                </c:pt>
                <c:pt idx="204">
                  <c:v>28.183473345077758</c:v>
                </c:pt>
                <c:pt idx="205">
                  <c:v>25.164553412308521</c:v>
                </c:pt>
                <c:pt idx="206">
                  <c:v>14.418955479539335</c:v>
                </c:pt>
                <c:pt idx="207">
                  <c:v>14.255107546770134</c:v>
                </c:pt>
                <c:pt idx="208">
                  <c:v>5.8854176140009287</c:v>
                </c:pt>
                <c:pt idx="209">
                  <c:v>10.133953681231716</c:v>
                </c:pt>
                <c:pt idx="210">
                  <c:v>6.066837748462504</c:v>
                </c:pt>
                <c:pt idx="211">
                  <c:v>4.3356908156933116</c:v>
                </c:pt>
                <c:pt idx="212">
                  <c:v>7.4461878829241073</c:v>
                </c:pt>
                <c:pt idx="213">
                  <c:v>7.3821699501548892</c:v>
                </c:pt>
                <c:pt idx="214">
                  <c:v>3.7343280173856783</c:v>
                </c:pt>
                <c:pt idx="215">
                  <c:v>1.7036960846164817</c:v>
                </c:pt>
                <c:pt idx="216">
                  <c:v>-2.0339888481527169</c:v>
                </c:pt>
                <c:pt idx="217">
                  <c:v>0.95671821907808408</c:v>
                </c:pt>
                <c:pt idx="218">
                  <c:v>2.4400262863088642</c:v>
                </c:pt>
                <c:pt idx="219">
                  <c:v>-2.4856096464603468</c:v>
                </c:pt>
                <c:pt idx="220">
                  <c:v>-1.6312165792295445</c:v>
                </c:pt>
                <c:pt idx="221">
                  <c:v>2.1780794880012593</c:v>
                </c:pt>
                <c:pt idx="222">
                  <c:v>4.6097515552320516</c:v>
                </c:pt>
                <c:pt idx="223">
                  <c:v>3.4975306224628326</c:v>
                </c:pt>
                <c:pt idx="224">
                  <c:v>4.9708586896936282</c:v>
                </c:pt>
                <c:pt idx="225">
                  <c:v>5.7054637569244306</c:v>
                </c:pt>
                <c:pt idx="226">
                  <c:v>1.69823882415524</c:v>
                </c:pt>
                <c:pt idx="227">
                  <c:v>4.9285328913860269</c:v>
                </c:pt>
                <c:pt idx="228">
                  <c:v>1.3505759586168011</c:v>
                </c:pt>
                <c:pt idx="229">
                  <c:v>3.0235570258476088</c:v>
                </c:pt>
                <c:pt idx="230">
                  <c:v>2.6700270930784029</c:v>
                </c:pt>
                <c:pt idx="231">
                  <c:v>4.4228731603091944</c:v>
                </c:pt>
                <c:pt idx="232">
                  <c:v>11.596366227539988</c:v>
                </c:pt>
                <c:pt idx="233">
                  <c:v>8.0583342947707877</c:v>
                </c:pt>
                <c:pt idx="234">
                  <c:v>7.9044643620015904</c:v>
                </c:pt>
                <c:pt idx="235">
                  <c:v>7.1815804292323833</c:v>
                </c:pt>
                <c:pt idx="236">
                  <c:v>5.2507714964631731</c:v>
                </c:pt>
                <c:pt idx="237">
                  <c:v>1.9722995636939658</c:v>
                </c:pt>
                <c:pt idx="238">
                  <c:v>3.2559526309247531</c:v>
                </c:pt>
                <c:pt idx="239">
                  <c:v>2.373346698155558</c:v>
                </c:pt>
                <c:pt idx="240">
                  <c:v>1.0115537653863527</c:v>
                </c:pt>
                <c:pt idx="241">
                  <c:v>5.9069832617140605E-2</c:v>
                </c:pt>
                <c:pt idx="242">
                  <c:v>-0.17466410015207146</c:v>
                </c:pt>
                <c:pt idx="243">
                  <c:v>1.1289489670787418</c:v>
                </c:pt>
                <c:pt idx="244">
                  <c:v>-4.5054659656904619</c:v>
                </c:pt>
                <c:pt idx="245">
                  <c:v>-0.63627089845967078</c:v>
                </c:pt>
                <c:pt idx="246">
                  <c:v>-7.3288518312288886</c:v>
                </c:pt>
                <c:pt idx="247">
                  <c:v>-7.6624167639980953</c:v>
                </c:pt>
                <c:pt idx="248">
                  <c:v>-6.2389996967672943</c:v>
                </c:pt>
                <c:pt idx="249">
                  <c:v>-1.9804846295365053</c:v>
                </c:pt>
                <c:pt idx="250">
                  <c:v>1.8487774376942809</c:v>
                </c:pt>
                <c:pt idx="251">
                  <c:v>1.4700695049250925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8-4923-927A-B66343B3A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60408"/>
        <c:axId val="467868856"/>
      </c:scatterChart>
      <c:valAx>
        <c:axId val="46786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7868856"/>
        <c:crosses val="autoZero"/>
        <c:crossBetween val="midCat"/>
      </c:valAx>
      <c:valAx>
        <c:axId val="467868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67860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Period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AAPL (Apple Inc) / $</c:v>
          </c:tx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3-40C8-A174-9C31BD970409}"/>
            </c:ext>
          </c:extLst>
        </c:ser>
        <c:ser>
          <c:idx val="1"/>
          <c:order val="1"/>
          <c:tx>
            <c:v>Predicted AAPL (Apple Inc) / $</c:v>
          </c:tx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3'!$N$26:$N$277</c:f>
              <c:numCache>
                <c:formatCode>0.00</c:formatCode>
                <c:ptCount val="252"/>
                <c:pt idx="0">
                  <c:v>56.047986370004345</c:v>
                </c:pt>
                <c:pt idx="1">
                  <c:v>56.291699302773551</c:v>
                </c:pt>
                <c:pt idx="2">
                  <c:v>56.535412235542758</c:v>
                </c:pt>
                <c:pt idx="3">
                  <c:v>56.779125168311964</c:v>
                </c:pt>
                <c:pt idx="4">
                  <c:v>57.022838101081163</c:v>
                </c:pt>
                <c:pt idx="5">
                  <c:v>57.266551033850369</c:v>
                </c:pt>
                <c:pt idx="6">
                  <c:v>57.510263966619576</c:v>
                </c:pt>
                <c:pt idx="7">
                  <c:v>57.753976899388782</c:v>
                </c:pt>
                <c:pt idx="8">
                  <c:v>57.997689832157988</c:v>
                </c:pt>
                <c:pt idx="9">
                  <c:v>58.241402764927194</c:v>
                </c:pt>
                <c:pt idx="10">
                  <c:v>58.485115697696401</c:v>
                </c:pt>
                <c:pt idx="11">
                  <c:v>58.728828630465607</c:v>
                </c:pt>
                <c:pt idx="12">
                  <c:v>58.972541563234813</c:v>
                </c:pt>
                <c:pt idx="13">
                  <c:v>59.216254496004012</c:v>
                </c:pt>
                <c:pt idx="14">
                  <c:v>59.459967428773219</c:v>
                </c:pt>
                <c:pt idx="15">
                  <c:v>59.703680361542425</c:v>
                </c:pt>
                <c:pt idx="16">
                  <c:v>59.947393294311631</c:v>
                </c:pt>
                <c:pt idx="17">
                  <c:v>60.191106227080837</c:v>
                </c:pt>
                <c:pt idx="18">
                  <c:v>60.434819159850043</c:v>
                </c:pt>
                <c:pt idx="19">
                  <c:v>60.67853209261925</c:v>
                </c:pt>
                <c:pt idx="20">
                  <c:v>60.922245025388456</c:v>
                </c:pt>
                <c:pt idx="21">
                  <c:v>61.165957958157662</c:v>
                </c:pt>
                <c:pt idx="22">
                  <c:v>61.409670890926861</c:v>
                </c:pt>
                <c:pt idx="23">
                  <c:v>61.653383823696068</c:v>
                </c:pt>
                <c:pt idx="24">
                  <c:v>61.897096756465274</c:v>
                </c:pt>
                <c:pt idx="25">
                  <c:v>62.14080968923448</c:v>
                </c:pt>
                <c:pt idx="26">
                  <c:v>62.384522622003686</c:v>
                </c:pt>
                <c:pt idx="27">
                  <c:v>62.628235554772893</c:v>
                </c:pt>
                <c:pt idx="28">
                  <c:v>62.871948487542099</c:v>
                </c:pt>
                <c:pt idx="29">
                  <c:v>63.115661420311305</c:v>
                </c:pt>
                <c:pt idx="30">
                  <c:v>63.359374353080511</c:v>
                </c:pt>
                <c:pt idx="31">
                  <c:v>63.60308728584971</c:v>
                </c:pt>
                <c:pt idx="32">
                  <c:v>63.846800218618917</c:v>
                </c:pt>
                <c:pt idx="33">
                  <c:v>64.090513151388123</c:v>
                </c:pt>
                <c:pt idx="34">
                  <c:v>64.334226084157336</c:v>
                </c:pt>
                <c:pt idx="35">
                  <c:v>64.577939016926535</c:v>
                </c:pt>
                <c:pt idx="36">
                  <c:v>64.821651949695735</c:v>
                </c:pt>
                <c:pt idx="37">
                  <c:v>65.065364882464948</c:v>
                </c:pt>
                <c:pt idx="38">
                  <c:v>65.309077815234147</c:v>
                </c:pt>
                <c:pt idx="39">
                  <c:v>65.55279074800336</c:v>
                </c:pt>
                <c:pt idx="40">
                  <c:v>65.79650368077256</c:v>
                </c:pt>
                <c:pt idx="41">
                  <c:v>66.040216613541773</c:v>
                </c:pt>
                <c:pt idx="42">
                  <c:v>66.283929546310972</c:v>
                </c:pt>
                <c:pt idx="43">
                  <c:v>66.527642479080185</c:v>
                </c:pt>
                <c:pt idx="44">
                  <c:v>66.771355411849385</c:v>
                </c:pt>
                <c:pt idx="45">
                  <c:v>67.015068344618584</c:v>
                </c:pt>
                <c:pt idx="46">
                  <c:v>67.258781277387797</c:v>
                </c:pt>
                <c:pt idx="47">
                  <c:v>67.502494210156996</c:v>
                </c:pt>
                <c:pt idx="48">
                  <c:v>67.74620714292621</c:v>
                </c:pt>
                <c:pt idx="49">
                  <c:v>67.989920075695409</c:v>
                </c:pt>
                <c:pt idx="50">
                  <c:v>68.233633008464622</c:v>
                </c:pt>
                <c:pt idx="51">
                  <c:v>68.477345941233821</c:v>
                </c:pt>
                <c:pt idx="52">
                  <c:v>68.721058874003035</c:v>
                </c:pt>
                <c:pt idx="53">
                  <c:v>68.964771806772234</c:v>
                </c:pt>
                <c:pt idx="54">
                  <c:v>69.208484739541433</c:v>
                </c:pt>
                <c:pt idx="55">
                  <c:v>69.452197672310646</c:v>
                </c:pt>
                <c:pt idx="56">
                  <c:v>69.695910605079845</c:v>
                </c:pt>
                <c:pt idx="57">
                  <c:v>69.939623537849059</c:v>
                </c:pt>
                <c:pt idx="58">
                  <c:v>70.183336470618258</c:v>
                </c:pt>
                <c:pt idx="59">
                  <c:v>70.427049403387471</c:v>
                </c:pt>
                <c:pt idx="60">
                  <c:v>70.67076233615667</c:v>
                </c:pt>
                <c:pt idx="61">
                  <c:v>70.914475268925884</c:v>
                </c:pt>
                <c:pt idx="62">
                  <c:v>71.158188201695083</c:v>
                </c:pt>
                <c:pt idx="63">
                  <c:v>71.401901134464282</c:v>
                </c:pt>
                <c:pt idx="64">
                  <c:v>71.645614067233495</c:v>
                </c:pt>
                <c:pt idx="65">
                  <c:v>71.889327000002694</c:v>
                </c:pt>
                <c:pt idx="66">
                  <c:v>72.133039932771908</c:v>
                </c:pt>
                <c:pt idx="67">
                  <c:v>72.376752865541107</c:v>
                </c:pt>
                <c:pt idx="68">
                  <c:v>72.620465798310306</c:v>
                </c:pt>
                <c:pt idx="69">
                  <c:v>72.864178731079519</c:v>
                </c:pt>
                <c:pt idx="70">
                  <c:v>73.107891663848733</c:v>
                </c:pt>
                <c:pt idx="71">
                  <c:v>73.351604596617932</c:v>
                </c:pt>
                <c:pt idx="72">
                  <c:v>73.595317529387131</c:v>
                </c:pt>
                <c:pt idx="73">
                  <c:v>73.839030462156344</c:v>
                </c:pt>
                <c:pt idx="74">
                  <c:v>74.082743394925544</c:v>
                </c:pt>
                <c:pt idx="75">
                  <c:v>74.326456327694757</c:v>
                </c:pt>
                <c:pt idx="76">
                  <c:v>74.570169260463956</c:v>
                </c:pt>
                <c:pt idx="77">
                  <c:v>74.813882193233155</c:v>
                </c:pt>
                <c:pt idx="78">
                  <c:v>75.057595126002369</c:v>
                </c:pt>
                <c:pt idx="79">
                  <c:v>75.301308058771582</c:v>
                </c:pt>
                <c:pt idx="80">
                  <c:v>75.545020991540781</c:v>
                </c:pt>
                <c:pt idx="81">
                  <c:v>75.78873392430998</c:v>
                </c:pt>
                <c:pt idx="82">
                  <c:v>76.032446857079194</c:v>
                </c:pt>
                <c:pt idx="83">
                  <c:v>76.276159789848393</c:v>
                </c:pt>
                <c:pt idx="84">
                  <c:v>76.519872722617606</c:v>
                </c:pt>
                <c:pt idx="85">
                  <c:v>76.763585655386805</c:v>
                </c:pt>
                <c:pt idx="86">
                  <c:v>77.007298588156004</c:v>
                </c:pt>
                <c:pt idx="87">
                  <c:v>77.251011520925218</c:v>
                </c:pt>
                <c:pt idx="88">
                  <c:v>77.494724453694431</c:v>
                </c:pt>
                <c:pt idx="89">
                  <c:v>77.73843738646363</c:v>
                </c:pt>
                <c:pt idx="90">
                  <c:v>77.982150319232829</c:v>
                </c:pt>
                <c:pt idx="91">
                  <c:v>78.225863252002043</c:v>
                </c:pt>
                <c:pt idx="92">
                  <c:v>78.469576184771242</c:v>
                </c:pt>
                <c:pt idx="93">
                  <c:v>78.713289117540455</c:v>
                </c:pt>
                <c:pt idx="94">
                  <c:v>78.957002050309654</c:v>
                </c:pt>
                <c:pt idx="95">
                  <c:v>79.200714983078853</c:v>
                </c:pt>
                <c:pt idx="96">
                  <c:v>79.444427915848067</c:v>
                </c:pt>
                <c:pt idx="97">
                  <c:v>79.68814084861728</c:v>
                </c:pt>
                <c:pt idx="98">
                  <c:v>79.931853781386479</c:v>
                </c:pt>
                <c:pt idx="99">
                  <c:v>80.175566714155678</c:v>
                </c:pt>
                <c:pt idx="100">
                  <c:v>80.419279646924892</c:v>
                </c:pt>
                <c:pt idx="101">
                  <c:v>80.662992579694091</c:v>
                </c:pt>
                <c:pt idx="102">
                  <c:v>80.906705512463304</c:v>
                </c:pt>
                <c:pt idx="103">
                  <c:v>81.150418445232503</c:v>
                </c:pt>
                <c:pt idx="104">
                  <c:v>81.394131378001703</c:v>
                </c:pt>
                <c:pt idx="105">
                  <c:v>81.637844310770916</c:v>
                </c:pt>
                <c:pt idx="106">
                  <c:v>81.881557243540129</c:v>
                </c:pt>
                <c:pt idx="107">
                  <c:v>82.125270176309328</c:v>
                </c:pt>
                <c:pt idx="108">
                  <c:v>82.368983109078528</c:v>
                </c:pt>
                <c:pt idx="109">
                  <c:v>82.612696041847741</c:v>
                </c:pt>
                <c:pt idx="110">
                  <c:v>82.85640897461694</c:v>
                </c:pt>
                <c:pt idx="111">
                  <c:v>83.100121907386153</c:v>
                </c:pt>
                <c:pt idx="112">
                  <c:v>83.343834840155353</c:v>
                </c:pt>
                <c:pt idx="113">
                  <c:v>83.587547772924552</c:v>
                </c:pt>
                <c:pt idx="114">
                  <c:v>83.831260705693765</c:v>
                </c:pt>
                <c:pt idx="115">
                  <c:v>84.074973638462978</c:v>
                </c:pt>
                <c:pt idx="116">
                  <c:v>84.318686571232178</c:v>
                </c:pt>
                <c:pt idx="117">
                  <c:v>84.562399504001377</c:v>
                </c:pt>
                <c:pt idx="118">
                  <c:v>84.80611243677059</c:v>
                </c:pt>
                <c:pt idx="119">
                  <c:v>85.049825369539789</c:v>
                </c:pt>
                <c:pt idx="120">
                  <c:v>85.293538302309003</c:v>
                </c:pt>
                <c:pt idx="121">
                  <c:v>85.537251235078202</c:v>
                </c:pt>
                <c:pt idx="122">
                  <c:v>85.780964167847401</c:v>
                </c:pt>
                <c:pt idx="123">
                  <c:v>86.024677100616614</c:v>
                </c:pt>
                <c:pt idx="124">
                  <c:v>86.268390033385828</c:v>
                </c:pt>
                <c:pt idx="125">
                  <c:v>86.512102966155027</c:v>
                </c:pt>
                <c:pt idx="126">
                  <c:v>86.755815898924226</c:v>
                </c:pt>
                <c:pt idx="127">
                  <c:v>86.999528831693439</c:v>
                </c:pt>
                <c:pt idx="128">
                  <c:v>87.243241764462638</c:v>
                </c:pt>
                <c:pt idx="129">
                  <c:v>87.486954697231852</c:v>
                </c:pt>
                <c:pt idx="130">
                  <c:v>87.730667630001051</c:v>
                </c:pt>
                <c:pt idx="131">
                  <c:v>87.97438056277025</c:v>
                </c:pt>
                <c:pt idx="132">
                  <c:v>88.218093495539463</c:v>
                </c:pt>
                <c:pt idx="133">
                  <c:v>88.461806428308677</c:v>
                </c:pt>
                <c:pt idx="134">
                  <c:v>88.705519361077876</c:v>
                </c:pt>
                <c:pt idx="135">
                  <c:v>88.949232293847075</c:v>
                </c:pt>
                <c:pt idx="136">
                  <c:v>89.192945226616274</c:v>
                </c:pt>
                <c:pt idx="137">
                  <c:v>89.436658159385487</c:v>
                </c:pt>
                <c:pt idx="138">
                  <c:v>89.680371092154701</c:v>
                </c:pt>
                <c:pt idx="139">
                  <c:v>89.9240840249239</c:v>
                </c:pt>
                <c:pt idx="140">
                  <c:v>90.167796957693099</c:v>
                </c:pt>
                <c:pt idx="141">
                  <c:v>90.411509890462312</c:v>
                </c:pt>
                <c:pt idx="142">
                  <c:v>90.655222823231526</c:v>
                </c:pt>
                <c:pt idx="143">
                  <c:v>90.898935756000725</c:v>
                </c:pt>
                <c:pt idx="144">
                  <c:v>91.142648688769924</c:v>
                </c:pt>
                <c:pt idx="145">
                  <c:v>91.386361621539123</c:v>
                </c:pt>
                <c:pt idx="146">
                  <c:v>91.630074554308337</c:v>
                </c:pt>
                <c:pt idx="147">
                  <c:v>91.87378748707755</c:v>
                </c:pt>
                <c:pt idx="148">
                  <c:v>92.117500419846749</c:v>
                </c:pt>
                <c:pt idx="149">
                  <c:v>92.361213352615948</c:v>
                </c:pt>
                <c:pt idx="150">
                  <c:v>92.604926285385162</c:v>
                </c:pt>
                <c:pt idx="151">
                  <c:v>92.848639218154375</c:v>
                </c:pt>
                <c:pt idx="152">
                  <c:v>93.092352150923574</c:v>
                </c:pt>
                <c:pt idx="153">
                  <c:v>93.336065083692773</c:v>
                </c:pt>
                <c:pt idx="154">
                  <c:v>93.579778016461972</c:v>
                </c:pt>
                <c:pt idx="155">
                  <c:v>93.823490949231186</c:v>
                </c:pt>
                <c:pt idx="156">
                  <c:v>94.067203882000399</c:v>
                </c:pt>
                <c:pt idx="157">
                  <c:v>94.310916814769598</c:v>
                </c:pt>
                <c:pt idx="158">
                  <c:v>94.554629747538797</c:v>
                </c:pt>
                <c:pt idx="159">
                  <c:v>94.798342680308011</c:v>
                </c:pt>
                <c:pt idx="160">
                  <c:v>95.042055613077224</c:v>
                </c:pt>
                <c:pt idx="161">
                  <c:v>95.285768545846423</c:v>
                </c:pt>
                <c:pt idx="162">
                  <c:v>95.529481478615622</c:v>
                </c:pt>
                <c:pt idx="163">
                  <c:v>95.773194411384821</c:v>
                </c:pt>
                <c:pt idx="164">
                  <c:v>96.016907344154035</c:v>
                </c:pt>
                <c:pt idx="165">
                  <c:v>96.260620276923248</c:v>
                </c:pt>
                <c:pt idx="166">
                  <c:v>96.504333209692447</c:v>
                </c:pt>
                <c:pt idx="167">
                  <c:v>96.748046142461646</c:v>
                </c:pt>
                <c:pt idx="168">
                  <c:v>96.99175907523086</c:v>
                </c:pt>
                <c:pt idx="169">
                  <c:v>97.235472008000073</c:v>
                </c:pt>
                <c:pt idx="170">
                  <c:v>97.479184940769272</c:v>
                </c:pt>
                <c:pt idx="171">
                  <c:v>97.722897873538471</c:v>
                </c:pt>
                <c:pt idx="172">
                  <c:v>97.966610806307671</c:v>
                </c:pt>
                <c:pt idx="173">
                  <c:v>98.210323739076884</c:v>
                </c:pt>
                <c:pt idx="174">
                  <c:v>98.454036671846097</c:v>
                </c:pt>
                <c:pt idx="175">
                  <c:v>98.697749604615296</c:v>
                </c:pt>
                <c:pt idx="176">
                  <c:v>98.941462537384496</c:v>
                </c:pt>
                <c:pt idx="177">
                  <c:v>99.185175470153709</c:v>
                </c:pt>
                <c:pt idx="178">
                  <c:v>99.428888402922922</c:v>
                </c:pt>
                <c:pt idx="179">
                  <c:v>99.672601335692121</c:v>
                </c:pt>
                <c:pt idx="180">
                  <c:v>99.916314268461321</c:v>
                </c:pt>
                <c:pt idx="181">
                  <c:v>100.16002720123052</c:v>
                </c:pt>
                <c:pt idx="182">
                  <c:v>100.40374013399973</c:v>
                </c:pt>
                <c:pt idx="183">
                  <c:v>100.64745306676895</c:v>
                </c:pt>
                <c:pt idx="184">
                  <c:v>100.89116599953815</c:v>
                </c:pt>
                <c:pt idx="185">
                  <c:v>101.13487893230734</c:v>
                </c:pt>
                <c:pt idx="186">
                  <c:v>101.37859186507656</c:v>
                </c:pt>
                <c:pt idx="187">
                  <c:v>101.62230479784577</c:v>
                </c:pt>
                <c:pt idx="188">
                  <c:v>101.86601773061497</c:v>
                </c:pt>
                <c:pt idx="189">
                  <c:v>102.10973066338417</c:v>
                </c:pt>
                <c:pt idx="190">
                  <c:v>102.35344359615337</c:v>
                </c:pt>
                <c:pt idx="191">
                  <c:v>102.59715652892258</c:v>
                </c:pt>
                <c:pt idx="192">
                  <c:v>102.8408694616918</c:v>
                </c:pt>
                <c:pt idx="193">
                  <c:v>103.08458239446099</c:v>
                </c:pt>
                <c:pt idx="194">
                  <c:v>103.32829532723019</c:v>
                </c:pt>
                <c:pt idx="195">
                  <c:v>103.57200825999941</c:v>
                </c:pt>
                <c:pt idx="196">
                  <c:v>103.81572119276862</c:v>
                </c:pt>
                <c:pt idx="197">
                  <c:v>104.05943412553782</c:v>
                </c:pt>
                <c:pt idx="198">
                  <c:v>104.30314705830702</c:v>
                </c:pt>
                <c:pt idx="199">
                  <c:v>104.54685999107622</c:v>
                </c:pt>
                <c:pt idx="200">
                  <c:v>104.79057292384543</c:v>
                </c:pt>
                <c:pt idx="201">
                  <c:v>105.03428585661464</c:v>
                </c:pt>
                <c:pt idx="202">
                  <c:v>105.27799878938384</c:v>
                </c:pt>
                <c:pt idx="203">
                  <c:v>105.52171172215304</c:v>
                </c:pt>
                <c:pt idx="204">
                  <c:v>105.76542465492226</c:v>
                </c:pt>
                <c:pt idx="205">
                  <c:v>106.00913758769147</c:v>
                </c:pt>
                <c:pt idx="206">
                  <c:v>106.25285052046067</c:v>
                </c:pt>
                <c:pt idx="207">
                  <c:v>106.49656345322987</c:v>
                </c:pt>
                <c:pt idx="208">
                  <c:v>106.74027638599907</c:v>
                </c:pt>
                <c:pt idx="209">
                  <c:v>106.98398931876828</c:v>
                </c:pt>
                <c:pt idx="210">
                  <c:v>107.22770225153749</c:v>
                </c:pt>
                <c:pt idx="211">
                  <c:v>107.47141518430669</c:v>
                </c:pt>
                <c:pt idx="212">
                  <c:v>107.71512811707589</c:v>
                </c:pt>
                <c:pt idx="213">
                  <c:v>107.95884104984511</c:v>
                </c:pt>
                <c:pt idx="214">
                  <c:v>108.20255398261432</c:v>
                </c:pt>
                <c:pt idx="215">
                  <c:v>108.44626691538352</c:v>
                </c:pt>
                <c:pt idx="216">
                  <c:v>108.68997984815272</c:v>
                </c:pt>
                <c:pt idx="217">
                  <c:v>108.93369278092192</c:v>
                </c:pt>
                <c:pt idx="218">
                  <c:v>109.17740571369113</c:v>
                </c:pt>
                <c:pt idx="219">
                  <c:v>109.42111864646034</c:v>
                </c:pt>
                <c:pt idx="220">
                  <c:v>109.66483157922954</c:v>
                </c:pt>
                <c:pt idx="221">
                  <c:v>109.90854451199874</c:v>
                </c:pt>
                <c:pt idx="222">
                  <c:v>110.15225744476795</c:v>
                </c:pt>
                <c:pt idx="223">
                  <c:v>110.39597037753717</c:v>
                </c:pt>
                <c:pt idx="224">
                  <c:v>110.63968331030637</c:v>
                </c:pt>
                <c:pt idx="225">
                  <c:v>110.88339624307557</c:v>
                </c:pt>
                <c:pt idx="226">
                  <c:v>111.12710917584477</c:v>
                </c:pt>
                <c:pt idx="227">
                  <c:v>111.37082210861398</c:v>
                </c:pt>
                <c:pt idx="228">
                  <c:v>111.61453504138319</c:v>
                </c:pt>
                <c:pt idx="229">
                  <c:v>111.85824797415239</c:v>
                </c:pt>
                <c:pt idx="230">
                  <c:v>112.10196090692159</c:v>
                </c:pt>
                <c:pt idx="231">
                  <c:v>112.3456738396908</c:v>
                </c:pt>
                <c:pt idx="232">
                  <c:v>112.58938677246002</c:v>
                </c:pt>
                <c:pt idx="233">
                  <c:v>112.83309970522922</c:v>
                </c:pt>
                <c:pt idx="234">
                  <c:v>113.07681263799842</c:v>
                </c:pt>
                <c:pt idx="235">
                  <c:v>113.32052557076761</c:v>
                </c:pt>
                <c:pt idx="236">
                  <c:v>113.56423850353683</c:v>
                </c:pt>
                <c:pt idx="237">
                  <c:v>113.80795143630604</c:v>
                </c:pt>
                <c:pt idx="238">
                  <c:v>114.05166436907524</c:v>
                </c:pt>
                <c:pt idx="239">
                  <c:v>114.29537730184444</c:v>
                </c:pt>
                <c:pt idx="240">
                  <c:v>114.53909023461365</c:v>
                </c:pt>
                <c:pt idx="241">
                  <c:v>114.78280316738287</c:v>
                </c:pt>
                <c:pt idx="242">
                  <c:v>115.02651610015207</c:v>
                </c:pt>
                <c:pt idx="243">
                  <c:v>115.27022903292126</c:v>
                </c:pt>
                <c:pt idx="244">
                  <c:v>115.51394196569046</c:v>
                </c:pt>
                <c:pt idx="245">
                  <c:v>115.75765489845968</c:v>
                </c:pt>
                <c:pt idx="246">
                  <c:v>116.00136783122889</c:v>
                </c:pt>
                <c:pt idx="247">
                  <c:v>116.24508076399809</c:v>
                </c:pt>
                <c:pt idx="248">
                  <c:v>116.48879369676729</c:v>
                </c:pt>
                <c:pt idx="249">
                  <c:v>116.7325066295365</c:v>
                </c:pt>
                <c:pt idx="250">
                  <c:v>116.97621956230572</c:v>
                </c:pt>
                <c:pt idx="251">
                  <c:v>117.21993249507491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3-40C8-A174-9C31BD970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29400"/>
        <c:axId val="468637848"/>
      </c:scatterChart>
      <c:valAx>
        <c:axId val="46862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637848"/>
        <c:crosses val="autoZero"/>
        <c:crossBetween val="midCat"/>
      </c:valAx>
      <c:valAx>
        <c:axId val="468637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AAPL (Apple Inc) / $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68629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'Part 3'!$R$26:$R$277</c:f>
              <c:numCache>
                <c:formatCode>0.00</c:formatCode>
                <c:ptCount val="252"/>
                <c:pt idx="0">
                  <c:v>0.1984126984126984</c:v>
                </c:pt>
                <c:pt idx="1">
                  <c:v>0.59523809523809523</c:v>
                </c:pt>
                <c:pt idx="2">
                  <c:v>0.99206349206349198</c:v>
                </c:pt>
                <c:pt idx="3">
                  <c:v>1.3888888888888888</c:v>
                </c:pt>
                <c:pt idx="4">
                  <c:v>1.7857142857142856</c:v>
                </c:pt>
                <c:pt idx="5">
                  <c:v>2.1825396825396823</c:v>
                </c:pt>
                <c:pt idx="6">
                  <c:v>2.5793650793650795</c:v>
                </c:pt>
                <c:pt idx="7">
                  <c:v>2.9761904761904763</c:v>
                </c:pt>
                <c:pt idx="8">
                  <c:v>3.373015873015873</c:v>
                </c:pt>
                <c:pt idx="9">
                  <c:v>3.7698412698412698</c:v>
                </c:pt>
                <c:pt idx="10">
                  <c:v>4.1666666666666661</c:v>
                </c:pt>
                <c:pt idx="11">
                  <c:v>4.5634920634920633</c:v>
                </c:pt>
                <c:pt idx="12">
                  <c:v>4.9603174603174605</c:v>
                </c:pt>
                <c:pt idx="13">
                  <c:v>5.3571428571428568</c:v>
                </c:pt>
                <c:pt idx="14">
                  <c:v>5.753968253968254</c:v>
                </c:pt>
                <c:pt idx="15">
                  <c:v>6.1507936507936503</c:v>
                </c:pt>
                <c:pt idx="16">
                  <c:v>6.5476190476190474</c:v>
                </c:pt>
                <c:pt idx="17">
                  <c:v>6.9444444444444446</c:v>
                </c:pt>
                <c:pt idx="18">
                  <c:v>7.3412698412698409</c:v>
                </c:pt>
                <c:pt idx="19">
                  <c:v>7.7380952380952381</c:v>
                </c:pt>
                <c:pt idx="20">
                  <c:v>8.1349206349206344</c:v>
                </c:pt>
                <c:pt idx="21">
                  <c:v>8.5317460317460299</c:v>
                </c:pt>
                <c:pt idx="22">
                  <c:v>8.928571428571427</c:v>
                </c:pt>
                <c:pt idx="23">
                  <c:v>9.3253968253968242</c:v>
                </c:pt>
                <c:pt idx="24">
                  <c:v>9.7222222222222214</c:v>
                </c:pt>
                <c:pt idx="25">
                  <c:v>10.119047619047619</c:v>
                </c:pt>
                <c:pt idx="26">
                  <c:v>10.515873015873014</c:v>
                </c:pt>
                <c:pt idx="27">
                  <c:v>10.912698412698411</c:v>
                </c:pt>
                <c:pt idx="28">
                  <c:v>11.309523809523808</c:v>
                </c:pt>
                <c:pt idx="29">
                  <c:v>11.706349206349206</c:v>
                </c:pt>
                <c:pt idx="30">
                  <c:v>12.103174603174601</c:v>
                </c:pt>
                <c:pt idx="31">
                  <c:v>12.499999999999998</c:v>
                </c:pt>
                <c:pt idx="32">
                  <c:v>12.896825396825395</c:v>
                </c:pt>
                <c:pt idx="33">
                  <c:v>13.293650793650793</c:v>
                </c:pt>
                <c:pt idx="34">
                  <c:v>13.69047619047619</c:v>
                </c:pt>
                <c:pt idx="35">
                  <c:v>14.087301587301585</c:v>
                </c:pt>
                <c:pt idx="36">
                  <c:v>14.484126984126982</c:v>
                </c:pt>
                <c:pt idx="37">
                  <c:v>14.88095238095238</c:v>
                </c:pt>
                <c:pt idx="38">
                  <c:v>15.277777777777777</c:v>
                </c:pt>
                <c:pt idx="39">
                  <c:v>15.674603174603172</c:v>
                </c:pt>
                <c:pt idx="40">
                  <c:v>16.071428571428569</c:v>
                </c:pt>
                <c:pt idx="41">
                  <c:v>16.468253968253968</c:v>
                </c:pt>
                <c:pt idx="42">
                  <c:v>16.865079365079364</c:v>
                </c:pt>
                <c:pt idx="43">
                  <c:v>17.261904761904763</c:v>
                </c:pt>
                <c:pt idx="44">
                  <c:v>17.658730158730158</c:v>
                </c:pt>
                <c:pt idx="45">
                  <c:v>18.055555555555557</c:v>
                </c:pt>
                <c:pt idx="46">
                  <c:v>18.452380952380953</c:v>
                </c:pt>
                <c:pt idx="47">
                  <c:v>18.849206349206348</c:v>
                </c:pt>
                <c:pt idx="48">
                  <c:v>19.246031746031747</c:v>
                </c:pt>
                <c:pt idx="49">
                  <c:v>19.642857142857142</c:v>
                </c:pt>
                <c:pt idx="50">
                  <c:v>20.039682539682541</c:v>
                </c:pt>
                <c:pt idx="51">
                  <c:v>20.436507936507937</c:v>
                </c:pt>
                <c:pt idx="52">
                  <c:v>20.833333333333332</c:v>
                </c:pt>
                <c:pt idx="53">
                  <c:v>21.230158730158731</c:v>
                </c:pt>
                <c:pt idx="54">
                  <c:v>21.626984126984127</c:v>
                </c:pt>
                <c:pt idx="55">
                  <c:v>22.023809523809522</c:v>
                </c:pt>
                <c:pt idx="56">
                  <c:v>22.420634920634921</c:v>
                </c:pt>
                <c:pt idx="57">
                  <c:v>22.817460317460316</c:v>
                </c:pt>
                <c:pt idx="58">
                  <c:v>23.214285714285715</c:v>
                </c:pt>
                <c:pt idx="59">
                  <c:v>23.611111111111111</c:v>
                </c:pt>
                <c:pt idx="60">
                  <c:v>24.007936507936506</c:v>
                </c:pt>
                <c:pt idx="61">
                  <c:v>24.404761904761905</c:v>
                </c:pt>
                <c:pt idx="62">
                  <c:v>24.801587301587301</c:v>
                </c:pt>
                <c:pt idx="63">
                  <c:v>25.198412698412699</c:v>
                </c:pt>
                <c:pt idx="64">
                  <c:v>25.595238095238095</c:v>
                </c:pt>
                <c:pt idx="65">
                  <c:v>25.99206349206349</c:v>
                </c:pt>
                <c:pt idx="66">
                  <c:v>26.388888888888889</c:v>
                </c:pt>
                <c:pt idx="67">
                  <c:v>26.785714285714285</c:v>
                </c:pt>
                <c:pt idx="68">
                  <c:v>27.182539682539684</c:v>
                </c:pt>
                <c:pt idx="69">
                  <c:v>27.579365079365079</c:v>
                </c:pt>
                <c:pt idx="70">
                  <c:v>27.976190476190474</c:v>
                </c:pt>
                <c:pt idx="71">
                  <c:v>28.373015873015873</c:v>
                </c:pt>
                <c:pt idx="72">
                  <c:v>28.769841269841269</c:v>
                </c:pt>
                <c:pt idx="73">
                  <c:v>29.166666666666668</c:v>
                </c:pt>
                <c:pt idx="74">
                  <c:v>29.563492063492063</c:v>
                </c:pt>
                <c:pt idx="75">
                  <c:v>29.960317460317459</c:v>
                </c:pt>
                <c:pt idx="76">
                  <c:v>30.357142857142858</c:v>
                </c:pt>
                <c:pt idx="77">
                  <c:v>30.753968253968253</c:v>
                </c:pt>
                <c:pt idx="78">
                  <c:v>31.150793650793648</c:v>
                </c:pt>
                <c:pt idx="79">
                  <c:v>31.547619047619047</c:v>
                </c:pt>
                <c:pt idx="80">
                  <c:v>31.944444444444443</c:v>
                </c:pt>
                <c:pt idx="81">
                  <c:v>32.341269841269835</c:v>
                </c:pt>
                <c:pt idx="82">
                  <c:v>32.738095238095234</c:v>
                </c:pt>
                <c:pt idx="83">
                  <c:v>33.134920634920633</c:v>
                </c:pt>
                <c:pt idx="84">
                  <c:v>33.531746031746025</c:v>
                </c:pt>
                <c:pt idx="85">
                  <c:v>33.928571428571423</c:v>
                </c:pt>
                <c:pt idx="86">
                  <c:v>34.325396825396822</c:v>
                </c:pt>
                <c:pt idx="87">
                  <c:v>34.722222222222214</c:v>
                </c:pt>
                <c:pt idx="88">
                  <c:v>35.119047619047613</c:v>
                </c:pt>
                <c:pt idx="89">
                  <c:v>35.515873015873012</c:v>
                </c:pt>
                <c:pt idx="90">
                  <c:v>35.912698412698411</c:v>
                </c:pt>
                <c:pt idx="91">
                  <c:v>36.309523809523803</c:v>
                </c:pt>
                <c:pt idx="92">
                  <c:v>36.706349206349202</c:v>
                </c:pt>
                <c:pt idx="93">
                  <c:v>37.103174603174601</c:v>
                </c:pt>
                <c:pt idx="94">
                  <c:v>37.499999999999993</c:v>
                </c:pt>
                <c:pt idx="95">
                  <c:v>37.896825396825392</c:v>
                </c:pt>
                <c:pt idx="96">
                  <c:v>38.293650793650791</c:v>
                </c:pt>
                <c:pt idx="97">
                  <c:v>38.690476190476183</c:v>
                </c:pt>
                <c:pt idx="98">
                  <c:v>39.087301587301582</c:v>
                </c:pt>
                <c:pt idx="99">
                  <c:v>39.484126984126981</c:v>
                </c:pt>
                <c:pt idx="100">
                  <c:v>39.88095238095238</c:v>
                </c:pt>
                <c:pt idx="101">
                  <c:v>40.277777777777771</c:v>
                </c:pt>
                <c:pt idx="102">
                  <c:v>40.67460317460317</c:v>
                </c:pt>
                <c:pt idx="103">
                  <c:v>41.071428571428569</c:v>
                </c:pt>
                <c:pt idx="104">
                  <c:v>41.468253968253961</c:v>
                </c:pt>
                <c:pt idx="105">
                  <c:v>41.86507936507936</c:v>
                </c:pt>
                <c:pt idx="106">
                  <c:v>42.261904761904759</c:v>
                </c:pt>
                <c:pt idx="107">
                  <c:v>42.658730158730151</c:v>
                </c:pt>
                <c:pt idx="108">
                  <c:v>43.05555555555555</c:v>
                </c:pt>
                <c:pt idx="109">
                  <c:v>43.452380952380949</c:v>
                </c:pt>
                <c:pt idx="110">
                  <c:v>43.849206349206341</c:v>
                </c:pt>
                <c:pt idx="111">
                  <c:v>44.24603174603174</c:v>
                </c:pt>
                <c:pt idx="112">
                  <c:v>44.642857142857139</c:v>
                </c:pt>
                <c:pt idx="113">
                  <c:v>45.039682539682538</c:v>
                </c:pt>
                <c:pt idx="114">
                  <c:v>45.43650793650793</c:v>
                </c:pt>
                <c:pt idx="115">
                  <c:v>45.833333333333329</c:v>
                </c:pt>
                <c:pt idx="116">
                  <c:v>46.230158730158728</c:v>
                </c:pt>
                <c:pt idx="117">
                  <c:v>46.626984126984119</c:v>
                </c:pt>
                <c:pt idx="118">
                  <c:v>47.023809523809518</c:v>
                </c:pt>
                <c:pt idx="119">
                  <c:v>47.420634920634917</c:v>
                </c:pt>
                <c:pt idx="120">
                  <c:v>47.817460317460309</c:v>
                </c:pt>
                <c:pt idx="121">
                  <c:v>48.214285714285708</c:v>
                </c:pt>
                <c:pt idx="122">
                  <c:v>48.611111111111107</c:v>
                </c:pt>
                <c:pt idx="123">
                  <c:v>49.007936507936506</c:v>
                </c:pt>
                <c:pt idx="124">
                  <c:v>49.404761904761898</c:v>
                </c:pt>
                <c:pt idx="125">
                  <c:v>49.801587301587297</c:v>
                </c:pt>
                <c:pt idx="126">
                  <c:v>50.198412698412696</c:v>
                </c:pt>
                <c:pt idx="127">
                  <c:v>50.595238095238088</c:v>
                </c:pt>
                <c:pt idx="128">
                  <c:v>50.992063492063487</c:v>
                </c:pt>
                <c:pt idx="129">
                  <c:v>51.388888888888886</c:v>
                </c:pt>
                <c:pt idx="130">
                  <c:v>51.785714285714278</c:v>
                </c:pt>
                <c:pt idx="131">
                  <c:v>52.182539682539677</c:v>
                </c:pt>
                <c:pt idx="132">
                  <c:v>52.579365079365076</c:v>
                </c:pt>
                <c:pt idx="133">
                  <c:v>52.976190476190467</c:v>
                </c:pt>
                <c:pt idx="134">
                  <c:v>53.373015873015866</c:v>
                </c:pt>
                <c:pt idx="135">
                  <c:v>53.769841269841265</c:v>
                </c:pt>
                <c:pt idx="136">
                  <c:v>54.166666666666664</c:v>
                </c:pt>
                <c:pt idx="137">
                  <c:v>54.563492063492056</c:v>
                </c:pt>
                <c:pt idx="138">
                  <c:v>54.960317460317455</c:v>
                </c:pt>
                <c:pt idx="139">
                  <c:v>55.357142857142854</c:v>
                </c:pt>
                <c:pt idx="140">
                  <c:v>55.753968253968246</c:v>
                </c:pt>
                <c:pt idx="141">
                  <c:v>56.150793650793645</c:v>
                </c:pt>
                <c:pt idx="142">
                  <c:v>56.547619047619044</c:v>
                </c:pt>
                <c:pt idx="143">
                  <c:v>56.944444444444436</c:v>
                </c:pt>
                <c:pt idx="144">
                  <c:v>57.341269841269835</c:v>
                </c:pt>
                <c:pt idx="145">
                  <c:v>57.738095238095234</c:v>
                </c:pt>
                <c:pt idx="146">
                  <c:v>58.134920634920633</c:v>
                </c:pt>
                <c:pt idx="147">
                  <c:v>58.531746031746025</c:v>
                </c:pt>
                <c:pt idx="148">
                  <c:v>58.928571428571423</c:v>
                </c:pt>
                <c:pt idx="149">
                  <c:v>59.325396825396822</c:v>
                </c:pt>
                <c:pt idx="150">
                  <c:v>59.722222222222214</c:v>
                </c:pt>
                <c:pt idx="151">
                  <c:v>60.119047619047613</c:v>
                </c:pt>
                <c:pt idx="152">
                  <c:v>60.515873015873012</c:v>
                </c:pt>
                <c:pt idx="153">
                  <c:v>60.912698412698404</c:v>
                </c:pt>
                <c:pt idx="154">
                  <c:v>61.309523809523803</c:v>
                </c:pt>
                <c:pt idx="155">
                  <c:v>61.706349206349202</c:v>
                </c:pt>
                <c:pt idx="156">
                  <c:v>62.103174603174594</c:v>
                </c:pt>
                <c:pt idx="157">
                  <c:v>62.499999999999993</c:v>
                </c:pt>
                <c:pt idx="158">
                  <c:v>62.896825396825392</c:v>
                </c:pt>
                <c:pt idx="159">
                  <c:v>63.293650793650791</c:v>
                </c:pt>
                <c:pt idx="160">
                  <c:v>63.690476190476183</c:v>
                </c:pt>
                <c:pt idx="161">
                  <c:v>64.087301587301582</c:v>
                </c:pt>
                <c:pt idx="162">
                  <c:v>64.484126984126974</c:v>
                </c:pt>
                <c:pt idx="163">
                  <c:v>64.88095238095238</c:v>
                </c:pt>
                <c:pt idx="164">
                  <c:v>65.277777777777771</c:v>
                </c:pt>
                <c:pt idx="165">
                  <c:v>65.674603174603163</c:v>
                </c:pt>
                <c:pt idx="166">
                  <c:v>66.071428571428569</c:v>
                </c:pt>
                <c:pt idx="167">
                  <c:v>66.468253968253961</c:v>
                </c:pt>
                <c:pt idx="168">
                  <c:v>66.865079365079353</c:v>
                </c:pt>
                <c:pt idx="169">
                  <c:v>67.261904761904759</c:v>
                </c:pt>
                <c:pt idx="170">
                  <c:v>67.658730158730151</c:v>
                </c:pt>
                <c:pt idx="171">
                  <c:v>68.055555555555543</c:v>
                </c:pt>
                <c:pt idx="172">
                  <c:v>68.452380952380949</c:v>
                </c:pt>
                <c:pt idx="173">
                  <c:v>68.849206349206341</c:v>
                </c:pt>
                <c:pt idx="174">
                  <c:v>69.246031746031733</c:v>
                </c:pt>
                <c:pt idx="175">
                  <c:v>69.642857142857139</c:v>
                </c:pt>
                <c:pt idx="176">
                  <c:v>70.039682539682531</c:v>
                </c:pt>
                <c:pt idx="177">
                  <c:v>70.436507936507937</c:v>
                </c:pt>
                <c:pt idx="178">
                  <c:v>70.833333333333329</c:v>
                </c:pt>
                <c:pt idx="179">
                  <c:v>71.23015873015872</c:v>
                </c:pt>
                <c:pt idx="180">
                  <c:v>71.626984126984127</c:v>
                </c:pt>
                <c:pt idx="181">
                  <c:v>72.023809523809518</c:v>
                </c:pt>
                <c:pt idx="182">
                  <c:v>72.42063492063491</c:v>
                </c:pt>
                <c:pt idx="183">
                  <c:v>72.817460317460316</c:v>
                </c:pt>
                <c:pt idx="184">
                  <c:v>73.214285714285708</c:v>
                </c:pt>
                <c:pt idx="185">
                  <c:v>73.6111111111111</c:v>
                </c:pt>
                <c:pt idx="186">
                  <c:v>74.007936507936506</c:v>
                </c:pt>
                <c:pt idx="187">
                  <c:v>74.404761904761898</c:v>
                </c:pt>
                <c:pt idx="188">
                  <c:v>74.80158730158729</c:v>
                </c:pt>
                <c:pt idx="189">
                  <c:v>75.198412698412696</c:v>
                </c:pt>
                <c:pt idx="190">
                  <c:v>75.595238095238088</c:v>
                </c:pt>
                <c:pt idx="191">
                  <c:v>75.99206349206348</c:v>
                </c:pt>
                <c:pt idx="192">
                  <c:v>76.388888888888886</c:v>
                </c:pt>
                <c:pt idx="193">
                  <c:v>76.785714285714278</c:v>
                </c:pt>
                <c:pt idx="194">
                  <c:v>77.182539682539669</c:v>
                </c:pt>
                <c:pt idx="195">
                  <c:v>77.579365079365076</c:v>
                </c:pt>
                <c:pt idx="196">
                  <c:v>77.976190476190467</c:v>
                </c:pt>
                <c:pt idx="197">
                  <c:v>78.373015873015859</c:v>
                </c:pt>
                <c:pt idx="198">
                  <c:v>78.769841269841265</c:v>
                </c:pt>
                <c:pt idx="199">
                  <c:v>79.166666666666657</c:v>
                </c:pt>
                <c:pt idx="200">
                  <c:v>79.563492063492063</c:v>
                </c:pt>
                <c:pt idx="201">
                  <c:v>79.960317460317455</c:v>
                </c:pt>
                <c:pt idx="202">
                  <c:v>80.357142857142847</c:v>
                </c:pt>
                <c:pt idx="203">
                  <c:v>80.753968253968253</c:v>
                </c:pt>
                <c:pt idx="204">
                  <c:v>81.150793650793645</c:v>
                </c:pt>
                <c:pt idx="205">
                  <c:v>81.547619047619037</c:v>
                </c:pt>
                <c:pt idx="206">
                  <c:v>81.944444444444443</c:v>
                </c:pt>
                <c:pt idx="207">
                  <c:v>82.341269841269835</c:v>
                </c:pt>
                <c:pt idx="208">
                  <c:v>82.738095238095227</c:v>
                </c:pt>
                <c:pt idx="209">
                  <c:v>83.134920634920633</c:v>
                </c:pt>
                <c:pt idx="210">
                  <c:v>83.531746031746025</c:v>
                </c:pt>
                <c:pt idx="211">
                  <c:v>83.928571428571416</c:v>
                </c:pt>
                <c:pt idx="212">
                  <c:v>84.325396825396822</c:v>
                </c:pt>
                <c:pt idx="213">
                  <c:v>84.722222222222214</c:v>
                </c:pt>
                <c:pt idx="214">
                  <c:v>85.119047619047606</c:v>
                </c:pt>
                <c:pt idx="215">
                  <c:v>85.515873015873012</c:v>
                </c:pt>
                <c:pt idx="216">
                  <c:v>85.912698412698404</c:v>
                </c:pt>
                <c:pt idx="217">
                  <c:v>86.309523809523796</c:v>
                </c:pt>
                <c:pt idx="218">
                  <c:v>86.706349206349202</c:v>
                </c:pt>
                <c:pt idx="219">
                  <c:v>87.103174603174594</c:v>
                </c:pt>
                <c:pt idx="220">
                  <c:v>87.499999999999986</c:v>
                </c:pt>
                <c:pt idx="221">
                  <c:v>87.896825396825392</c:v>
                </c:pt>
                <c:pt idx="222">
                  <c:v>88.293650793650784</c:v>
                </c:pt>
                <c:pt idx="223">
                  <c:v>88.69047619047619</c:v>
                </c:pt>
                <c:pt idx="224">
                  <c:v>89.087301587301582</c:v>
                </c:pt>
                <c:pt idx="225">
                  <c:v>89.484126984126974</c:v>
                </c:pt>
                <c:pt idx="226">
                  <c:v>89.88095238095238</c:v>
                </c:pt>
                <c:pt idx="227">
                  <c:v>90.277777777777771</c:v>
                </c:pt>
                <c:pt idx="228">
                  <c:v>90.674603174603163</c:v>
                </c:pt>
                <c:pt idx="229">
                  <c:v>91.071428571428569</c:v>
                </c:pt>
                <c:pt idx="230">
                  <c:v>91.468253968253961</c:v>
                </c:pt>
                <c:pt idx="231">
                  <c:v>91.865079365079353</c:v>
                </c:pt>
                <c:pt idx="232">
                  <c:v>92.261904761904759</c:v>
                </c:pt>
                <c:pt idx="233">
                  <c:v>92.658730158730151</c:v>
                </c:pt>
                <c:pt idx="234">
                  <c:v>93.055555555555543</c:v>
                </c:pt>
                <c:pt idx="235">
                  <c:v>93.452380952380949</c:v>
                </c:pt>
                <c:pt idx="236">
                  <c:v>93.849206349206341</c:v>
                </c:pt>
                <c:pt idx="237">
                  <c:v>94.246031746031733</c:v>
                </c:pt>
                <c:pt idx="238">
                  <c:v>94.642857142857139</c:v>
                </c:pt>
                <c:pt idx="239">
                  <c:v>95.039682539682531</c:v>
                </c:pt>
                <c:pt idx="240">
                  <c:v>95.436507936507923</c:v>
                </c:pt>
                <c:pt idx="241">
                  <c:v>95.833333333333329</c:v>
                </c:pt>
                <c:pt idx="242">
                  <c:v>96.23015873015872</c:v>
                </c:pt>
                <c:pt idx="243">
                  <c:v>96.626984126984112</c:v>
                </c:pt>
                <c:pt idx="244">
                  <c:v>97.023809523809518</c:v>
                </c:pt>
                <c:pt idx="245">
                  <c:v>97.42063492063491</c:v>
                </c:pt>
                <c:pt idx="246">
                  <c:v>97.817460317460316</c:v>
                </c:pt>
                <c:pt idx="247">
                  <c:v>98.214285714285708</c:v>
                </c:pt>
                <c:pt idx="248">
                  <c:v>98.6111111111111</c:v>
                </c:pt>
                <c:pt idx="249">
                  <c:v>99.007936507936506</c:v>
                </c:pt>
                <c:pt idx="250">
                  <c:v>99.404761904761898</c:v>
                </c:pt>
                <c:pt idx="251">
                  <c:v>99.80158730158729</c:v>
                </c:pt>
              </c:numCache>
            </c:numRef>
          </c:xVal>
          <c:yVal>
            <c:numRef>
              <c:f>'Part 3'!$S$26:$S$277</c:f>
              <c:numCache>
                <c:formatCode>0.00</c:formatCode>
                <c:ptCount val="252"/>
                <c:pt idx="0">
                  <c:v>55.291519000000001</c:v>
                </c:pt>
                <c:pt idx="1">
                  <c:v>56.491633999999998</c:v>
                </c:pt>
                <c:pt idx="2">
                  <c:v>59.367474000000001</c:v>
                </c:pt>
                <c:pt idx="3">
                  <c:v>59.490692000000003</c:v>
                </c:pt>
                <c:pt idx="4">
                  <c:v>59.687832</c:v>
                </c:pt>
                <c:pt idx="5">
                  <c:v>60.321156000000002</c:v>
                </c:pt>
                <c:pt idx="6">
                  <c:v>60.35812</c:v>
                </c:pt>
                <c:pt idx="7">
                  <c:v>60.503517000000002</c:v>
                </c:pt>
                <c:pt idx="8">
                  <c:v>60.786911000000003</c:v>
                </c:pt>
                <c:pt idx="9">
                  <c:v>60.838661000000002</c:v>
                </c:pt>
                <c:pt idx="10">
                  <c:v>61.050593999999997</c:v>
                </c:pt>
                <c:pt idx="11">
                  <c:v>61.171340999999998</c:v>
                </c:pt>
                <c:pt idx="12">
                  <c:v>62.312308999999999</c:v>
                </c:pt>
                <c:pt idx="13">
                  <c:v>62.664707</c:v>
                </c:pt>
                <c:pt idx="14">
                  <c:v>62.792850000000001</c:v>
                </c:pt>
                <c:pt idx="15">
                  <c:v>63.687393</c:v>
                </c:pt>
                <c:pt idx="16">
                  <c:v>63.784916000000003</c:v>
                </c:pt>
                <c:pt idx="17">
                  <c:v>63.931355000000003</c:v>
                </c:pt>
                <c:pt idx="18">
                  <c:v>63.954543999999999</c:v>
                </c:pt>
                <c:pt idx="19">
                  <c:v>64.347892999999999</c:v>
                </c:pt>
                <c:pt idx="20">
                  <c:v>64.357726999999997</c:v>
                </c:pt>
                <c:pt idx="21">
                  <c:v>64.401978</c:v>
                </c:pt>
                <c:pt idx="22">
                  <c:v>64.414268000000007</c:v>
                </c:pt>
                <c:pt idx="23">
                  <c:v>64.460991000000007</c:v>
                </c:pt>
                <c:pt idx="24">
                  <c:v>64.569159999999997</c:v>
                </c:pt>
                <c:pt idx="25">
                  <c:v>64.680503999999999</c:v>
                </c:pt>
                <c:pt idx="26">
                  <c:v>64.704375999999996</c:v>
                </c:pt>
                <c:pt idx="27">
                  <c:v>64.942841000000001</c:v>
                </c:pt>
                <c:pt idx="28">
                  <c:v>64.974815000000007</c:v>
                </c:pt>
                <c:pt idx="29">
                  <c:v>65.019051000000005</c:v>
                </c:pt>
                <c:pt idx="30">
                  <c:v>65.291945999999996</c:v>
                </c:pt>
                <c:pt idx="31">
                  <c:v>65.336212000000003</c:v>
                </c:pt>
                <c:pt idx="32">
                  <c:v>65.466507000000007</c:v>
                </c:pt>
                <c:pt idx="33">
                  <c:v>65.486168000000006</c:v>
                </c:pt>
                <c:pt idx="34">
                  <c:v>65.567656999999997</c:v>
                </c:pt>
                <c:pt idx="35">
                  <c:v>65.592308000000003</c:v>
                </c:pt>
                <c:pt idx="36">
                  <c:v>65.621384000000006</c:v>
                </c:pt>
                <c:pt idx="37">
                  <c:v>65.665633999999997</c:v>
                </c:pt>
                <c:pt idx="38">
                  <c:v>65.702515000000005</c:v>
                </c:pt>
                <c:pt idx="39">
                  <c:v>65.847565000000003</c:v>
                </c:pt>
                <c:pt idx="40">
                  <c:v>66.004897999999997</c:v>
                </c:pt>
                <c:pt idx="41">
                  <c:v>66.040801999999999</c:v>
                </c:pt>
                <c:pt idx="42">
                  <c:v>66.134438000000003</c:v>
                </c:pt>
                <c:pt idx="43">
                  <c:v>66.553130999999993</c:v>
                </c:pt>
                <c:pt idx="44">
                  <c:v>66.567886000000001</c:v>
                </c:pt>
                <c:pt idx="45">
                  <c:v>66.737517999999994</c:v>
                </c:pt>
                <c:pt idx="46">
                  <c:v>67.337029000000001</c:v>
                </c:pt>
                <c:pt idx="47">
                  <c:v>67.364127999999994</c:v>
                </c:pt>
                <c:pt idx="48">
                  <c:v>67.403557000000006</c:v>
                </c:pt>
                <c:pt idx="49">
                  <c:v>67.644706999999997</c:v>
                </c:pt>
                <c:pt idx="50">
                  <c:v>67.775672999999998</c:v>
                </c:pt>
                <c:pt idx="51">
                  <c:v>67.874245000000002</c:v>
                </c:pt>
                <c:pt idx="52">
                  <c:v>68.039351999999994</c:v>
                </c:pt>
                <c:pt idx="53">
                  <c:v>68.243881000000002</c:v>
                </c:pt>
                <c:pt idx="54">
                  <c:v>68.500174999999999</c:v>
                </c:pt>
                <c:pt idx="55">
                  <c:v>68.650490000000005</c:v>
                </c:pt>
                <c:pt idx="56">
                  <c:v>68.699387000000002</c:v>
                </c:pt>
                <c:pt idx="57">
                  <c:v>68.773132000000004</c:v>
                </c:pt>
                <c:pt idx="58">
                  <c:v>68.802634999999995</c:v>
                </c:pt>
                <c:pt idx="59">
                  <c:v>68.841965000000002</c:v>
                </c:pt>
                <c:pt idx="60">
                  <c:v>68.937850999999995</c:v>
                </c:pt>
                <c:pt idx="61">
                  <c:v>69.690421999999998</c:v>
                </c:pt>
                <c:pt idx="62">
                  <c:v>69.732322999999994</c:v>
                </c:pt>
                <c:pt idx="63">
                  <c:v>69.781609000000003</c:v>
                </c:pt>
                <c:pt idx="64">
                  <c:v>69.820442</c:v>
                </c:pt>
                <c:pt idx="65">
                  <c:v>69.886818000000005</c:v>
                </c:pt>
                <c:pt idx="66">
                  <c:v>70.092110000000005</c:v>
                </c:pt>
                <c:pt idx="67">
                  <c:v>70.316367999999997</c:v>
                </c:pt>
                <c:pt idx="68">
                  <c:v>70.649039999999999</c:v>
                </c:pt>
                <c:pt idx="69">
                  <c:v>70.737755000000007</c:v>
                </c:pt>
                <c:pt idx="70">
                  <c:v>70.905333999999996</c:v>
                </c:pt>
                <c:pt idx="71">
                  <c:v>70.991577000000007</c:v>
                </c:pt>
                <c:pt idx="72">
                  <c:v>71.225684999999999</c:v>
                </c:pt>
                <c:pt idx="73">
                  <c:v>71.235541999999995</c:v>
                </c:pt>
                <c:pt idx="74">
                  <c:v>71.246352999999999</c:v>
                </c:pt>
                <c:pt idx="75">
                  <c:v>71.273392000000001</c:v>
                </c:pt>
                <c:pt idx="76">
                  <c:v>71.297156999999999</c:v>
                </c:pt>
                <c:pt idx="77">
                  <c:v>71.669212000000002</c:v>
                </c:pt>
                <c:pt idx="78">
                  <c:v>72.117767000000001</c:v>
                </c:pt>
                <c:pt idx="79">
                  <c:v>72.184303</c:v>
                </c:pt>
                <c:pt idx="80">
                  <c:v>72.192863000000003</c:v>
                </c:pt>
                <c:pt idx="81">
                  <c:v>72.243446000000006</c:v>
                </c:pt>
                <c:pt idx="82">
                  <c:v>72.401154000000005</c:v>
                </c:pt>
                <c:pt idx="83">
                  <c:v>73.122153999999995</c:v>
                </c:pt>
                <c:pt idx="84">
                  <c:v>73.327736000000002</c:v>
                </c:pt>
                <c:pt idx="85">
                  <c:v>73.358185000000006</c:v>
                </c:pt>
                <c:pt idx="86">
                  <c:v>73.480521999999993</c:v>
                </c:pt>
                <c:pt idx="87">
                  <c:v>73.635773</c:v>
                </c:pt>
                <c:pt idx="88">
                  <c:v>73.704819000000001</c:v>
                </c:pt>
                <c:pt idx="89">
                  <c:v>73.840041999999997</c:v>
                </c:pt>
                <c:pt idx="90">
                  <c:v>74.084282000000002</c:v>
                </c:pt>
                <c:pt idx="91">
                  <c:v>74.538239000000004</c:v>
                </c:pt>
                <c:pt idx="92">
                  <c:v>74.604240000000004</c:v>
                </c:pt>
                <c:pt idx="93">
                  <c:v>74.850669999999994</c:v>
                </c:pt>
                <c:pt idx="94">
                  <c:v>75.883018000000007</c:v>
                </c:pt>
                <c:pt idx="95">
                  <c:v>75.954314999999994</c:v>
                </c:pt>
                <c:pt idx="96">
                  <c:v>76.091994999999997</c:v>
                </c:pt>
                <c:pt idx="97">
                  <c:v>76.121498000000003</c:v>
                </c:pt>
                <c:pt idx="98">
                  <c:v>76.293578999999994</c:v>
                </c:pt>
                <c:pt idx="99">
                  <c:v>76.541884999999994</c:v>
                </c:pt>
                <c:pt idx="100">
                  <c:v>76.641852999999998</c:v>
                </c:pt>
                <c:pt idx="101">
                  <c:v>76.656791999999996</c:v>
                </c:pt>
                <c:pt idx="102">
                  <c:v>76.871323000000004</c:v>
                </c:pt>
                <c:pt idx="103">
                  <c:v>77.112685999999997</c:v>
                </c:pt>
                <c:pt idx="104">
                  <c:v>77.144942999999998</c:v>
                </c:pt>
                <c:pt idx="105">
                  <c:v>77.259674000000004</c:v>
                </c:pt>
                <c:pt idx="106">
                  <c:v>77.500693999999996</c:v>
                </c:pt>
                <c:pt idx="107">
                  <c:v>77.578536999999997</c:v>
                </c:pt>
                <c:pt idx="108">
                  <c:v>77.827667000000005</c:v>
                </c:pt>
                <c:pt idx="109">
                  <c:v>77.923537999999994</c:v>
                </c:pt>
                <c:pt idx="110">
                  <c:v>78.009521000000007</c:v>
                </c:pt>
                <c:pt idx="111">
                  <c:v>78.103012000000007</c:v>
                </c:pt>
                <c:pt idx="112">
                  <c:v>78.105475999999996</c:v>
                </c:pt>
                <c:pt idx="113">
                  <c:v>78.255439999999993</c:v>
                </c:pt>
                <c:pt idx="114">
                  <c:v>78.358695999999995</c:v>
                </c:pt>
                <c:pt idx="115">
                  <c:v>78.388199</c:v>
                </c:pt>
                <c:pt idx="116">
                  <c:v>78.462913999999998</c:v>
                </c:pt>
                <c:pt idx="117">
                  <c:v>78.475371999999993</c:v>
                </c:pt>
                <c:pt idx="118">
                  <c:v>78.481621000000004</c:v>
                </c:pt>
                <c:pt idx="119">
                  <c:v>78.611198000000002</c:v>
                </c:pt>
                <c:pt idx="120">
                  <c:v>78.761520000000004</c:v>
                </c:pt>
                <c:pt idx="121">
                  <c:v>78.865020999999999</c:v>
                </c:pt>
                <c:pt idx="122">
                  <c:v>78.903862000000004</c:v>
                </c:pt>
                <c:pt idx="123">
                  <c:v>78.931563999999995</c:v>
                </c:pt>
                <c:pt idx="124">
                  <c:v>78.933753999999993</c:v>
                </c:pt>
                <c:pt idx="125">
                  <c:v>79.027405000000002</c:v>
                </c:pt>
                <c:pt idx="126">
                  <c:v>79.205298999999997</c:v>
                </c:pt>
                <c:pt idx="127">
                  <c:v>79.239593999999997</c:v>
                </c:pt>
                <c:pt idx="128">
                  <c:v>79.247642999999997</c:v>
                </c:pt>
                <c:pt idx="129">
                  <c:v>79.282523999999995</c:v>
                </c:pt>
                <c:pt idx="130">
                  <c:v>79.441963000000001</c:v>
                </c:pt>
                <c:pt idx="131">
                  <c:v>79.526664999999994</c:v>
                </c:pt>
                <c:pt idx="132">
                  <c:v>79.622337000000002</c:v>
                </c:pt>
                <c:pt idx="133">
                  <c:v>79.737899999999996</c:v>
                </c:pt>
                <c:pt idx="134">
                  <c:v>79.749701999999999</c:v>
                </c:pt>
                <c:pt idx="135">
                  <c:v>79.951774999999998</c:v>
                </c:pt>
                <c:pt idx="136">
                  <c:v>80.057738999999998</c:v>
                </c:pt>
                <c:pt idx="137">
                  <c:v>80.077461</c:v>
                </c:pt>
                <c:pt idx="138">
                  <c:v>80.179359000000005</c:v>
                </c:pt>
                <c:pt idx="139">
                  <c:v>80.296447999999998</c:v>
                </c:pt>
                <c:pt idx="140">
                  <c:v>80.550545</c:v>
                </c:pt>
                <c:pt idx="141">
                  <c:v>80.631927000000005</c:v>
                </c:pt>
                <c:pt idx="142">
                  <c:v>80.993979999999993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83.679496999999998</c:v>
                </c:pt>
                <c:pt idx="146">
                  <c:v>84.401947000000007</c:v>
                </c:pt>
                <c:pt idx="147">
                  <c:v>85.445755000000005</c:v>
                </c:pt>
                <c:pt idx="148">
                  <c:v>85.694878000000003</c:v>
                </c:pt>
                <c:pt idx="149">
                  <c:v>87.122337000000002</c:v>
                </c:pt>
                <c:pt idx="150">
                  <c:v>87.588195999999996</c:v>
                </c:pt>
                <c:pt idx="151">
                  <c:v>87.623076999999995</c:v>
                </c:pt>
                <c:pt idx="152">
                  <c:v>87.710257999999996</c:v>
                </c:pt>
                <c:pt idx="153">
                  <c:v>87.899590000000003</c:v>
                </c:pt>
                <c:pt idx="154">
                  <c:v>88.096405000000004</c:v>
                </c:pt>
                <c:pt idx="155">
                  <c:v>89.401786999999999</c:v>
                </c:pt>
                <c:pt idx="156">
                  <c:v>89.698241999999993</c:v>
                </c:pt>
                <c:pt idx="157">
                  <c:v>90.126732000000004</c:v>
                </c:pt>
                <c:pt idx="158">
                  <c:v>90.707176000000004</c:v>
                </c:pt>
                <c:pt idx="159">
                  <c:v>90.707176000000004</c:v>
                </c:pt>
                <c:pt idx="160">
                  <c:v>90.879065999999995</c:v>
                </c:pt>
                <c:pt idx="161">
                  <c:v>90.889037999999999</c:v>
                </c:pt>
                <c:pt idx="162">
                  <c:v>91.310051000000001</c:v>
                </c:pt>
                <c:pt idx="163">
                  <c:v>92.289092999999994</c:v>
                </c:pt>
                <c:pt idx="164">
                  <c:v>92.518287999999998</c:v>
                </c:pt>
                <c:pt idx="165">
                  <c:v>92.844634999999997</c:v>
                </c:pt>
                <c:pt idx="166">
                  <c:v>92.924355000000006</c:v>
                </c:pt>
                <c:pt idx="167">
                  <c:v>93.133613999999994</c:v>
                </c:pt>
                <c:pt idx="168">
                  <c:v>94.476364000000004</c:v>
                </c:pt>
                <c:pt idx="169">
                  <c:v>94.705558999999994</c:v>
                </c:pt>
                <c:pt idx="170">
                  <c:v>95.006996000000001</c:v>
                </c:pt>
                <c:pt idx="171">
                  <c:v>95.141525000000001</c:v>
                </c:pt>
                <c:pt idx="172">
                  <c:v>95.415558000000004</c:v>
                </c:pt>
                <c:pt idx="173">
                  <c:v>95.582465999999997</c:v>
                </c:pt>
                <c:pt idx="174">
                  <c:v>95.851517000000001</c:v>
                </c:pt>
                <c:pt idx="175">
                  <c:v>95.988533000000004</c:v>
                </c:pt>
                <c:pt idx="176">
                  <c:v>96.182845999999998</c:v>
                </c:pt>
                <c:pt idx="177">
                  <c:v>96.658660999999995</c:v>
                </c:pt>
                <c:pt idx="178">
                  <c:v>96.715964999999997</c:v>
                </c:pt>
                <c:pt idx="179">
                  <c:v>96.930199000000002</c:v>
                </c:pt>
                <c:pt idx="180">
                  <c:v>97.381111000000004</c:v>
                </c:pt>
                <c:pt idx="181">
                  <c:v>98.011391000000003</c:v>
                </c:pt>
                <c:pt idx="182">
                  <c:v>105.88608600000001</c:v>
                </c:pt>
                <c:pt idx="183">
                  <c:v>106.655991</c:v>
                </c:pt>
                <c:pt idx="184">
                  <c:v>106.935509</c:v>
                </c:pt>
                <c:pt idx="185">
                  <c:v>108.033615</c:v>
                </c:pt>
                <c:pt idx="186">
                  <c:v>108.554153</c:v>
                </c:pt>
                <c:pt idx="187">
                  <c:v>108.58266399999999</c:v>
                </c:pt>
                <c:pt idx="188">
                  <c:v>108.672516</c:v>
                </c:pt>
                <c:pt idx="189">
                  <c:v>109.186623</c:v>
                </c:pt>
                <c:pt idx="190">
                  <c:v>109.279099</c:v>
                </c:pt>
                <c:pt idx="191">
                  <c:v>109.675194</c:v>
                </c:pt>
                <c:pt idx="192">
                  <c:v>109.890411</c:v>
                </c:pt>
                <c:pt idx="193">
                  <c:v>110.149963</c:v>
                </c:pt>
                <c:pt idx="194">
                  <c:v>110.24979399999999</c:v>
                </c:pt>
                <c:pt idx="195">
                  <c:v>110.92113500000001</c:v>
                </c:pt>
                <c:pt idx="196">
                  <c:v>111.008476</c:v>
                </c:pt>
                <c:pt idx="197">
                  <c:v>111.61743199999999</c:v>
                </c:pt>
                <c:pt idx="198">
                  <c:v>111.807106</c:v>
                </c:pt>
                <c:pt idx="199">
                  <c:v>111.936882</c:v>
                </c:pt>
                <c:pt idx="200">
                  <c:v>112.086624</c:v>
                </c:pt>
                <c:pt idx="201">
                  <c:v>112.533356</c:v>
                </c:pt>
                <c:pt idx="202">
                  <c:v>112.625694</c:v>
                </c:pt>
                <c:pt idx="203">
                  <c:v>112.815369</c:v>
                </c:pt>
                <c:pt idx="204">
                  <c:v>112.82534800000001</c:v>
                </c:pt>
                <c:pt idx="205">
                  <c:v>112.96511099999999</c:v>
                </c:pt>
                <c:pt idx="206">
                  <c:v>113.29454</c:v>
                </c:pt>
                <c:pt idx="207">
                  <c:v>113.501678</c:v>
                </c:pt>
                <c:pt idx="208">
                  <c:v>113.893501</c:v>
                </c:pt>
                <c:pt idx="209">
                  <c:v>114.41011</c:v>
                </c:pt>
                <c:pt idx="210">
                  <c:v>114.709602</c:v>
                </c:pt>
                <c:pt idx="211">
                  <c:v>114.752022</c:v>
                </c:pt>
                <c:pt idx="212">
                  <c:v>114.76200900000001</c:v>
                </c:pt>
                <c:pt idx="213">
                  <c:v>114.77198799999999</c:v>
                </c:pt>
                <c:pt idx="214">
                  <c:v>114.81192</c:v>
                </c:pt>
                <c:pt idx="215">
                  <c:v>114.84187300000001</c:v>
                </c:pt>
                <c:pt idx="216">
                  <c:v>114.85185199999999</c:v>
                </c:pt>
                <c:pt idx="217">
                  <c:v>114.881805</c:v>
                </c:pt>
                <c:pt idx="218">
                  <c:v>115.12138400000001</c:v>
                </c:pt>
                <c:pt idx="219">
                  <c:v>115.161316</c:v>
                </c:pt>
                <c:pt idx="220">
                  <c:v>115.34101099999999</c:v>
                </c:pt>
                <c:pt idx="221">
                  <c:v>115.363472</c:v>
                </c:pt>
                <c:pt idx="222">
                  <c:v>115.508217</c:v>
                </c:pt>
                <c:pt idx="223">
                  <c:v>115.55064400000001</c:v>
                </c:pt>
                <c:pt idx="224">
                  <c:v>115.610542</c:v>
                </c:pt>
                <c:pt idx="225">
                  <c:v>115.78025100000001</c:v>
                </c:pt>
                <c:pt idx="226">
                  <c:v>116.29935500000001</c:v>
                </c:pt>
                <c:pt idx="227">
                  <c:v>116.39917800000001</c:v>
                </c:pt>
                <c:pt idx="228">
                  <c:v>116.58886</c:v>
                </c:pt>
                <c:pt idx="229">
                  <c:v>116.668724</c:v>
                </c:pt>
                <c:pt idx="230">
                  <c:v>116.768547</c:v>
                </c:pt>
                <c:pt idx="231">
                  <c:v>117.117943</c:v>
                </c:pt>
                <c:pt idx="232">
                  <c:v>117.30761699999999</c:v>
                </c:pt>
                <c:pt idx="233">
                  <c:v>118.071297</c:v>
                </c:pt>
                <c:pt idx="234">
                  <c:v>118.69000200000001</c:v>
                </c:pt>
                <c:pt idx="235">
                  <c:v>118.81501</c:v>
                </c:pt>
                <c:pt idx="236">
                  <c:v>118.824997</c:v>
                </c:pt>
                <c:pt idx="237">
                  <c:v>120.502106</c:v>
                </c:pt>
                <c:pt idx="238">
                  <c:v>120.671806</c:v>
                </c:pt>
                <c:pt idx="239">
                  <c:v>120.751671</c:v>
                </c:pt>
                <c:pt idx="240">
                  <c:v>120.891434</c:v>
                </c:pt>
                <c:pt idx="241">
                  <c:v>120.98127700000001</c:v>
                </c:pt>
                <c:pt idx="242">
                  <c:v>124.1558</c:v>
                </c:pt>
                <c:pt idx="243">
                  <c:v>124.18575300000001</c:v>
                </c:pt>
                <c:pt idx="244">
                  <c:v>124.592552</c:v>
                </c:pt>
                <c:pt idx="245">
                  <c:v>124.610016</c:v>
                </c:pt>
                <c:pt idx="246">
                  <c:v>124.794701</c:v>
                </c:pt>
                <c:pt idx="247">
                  <c:v>125.640739</c:v>
                </c:pt>
                <c:pt idx="248">
                  <c:v>126.304596</c:v>
                </c:pt>
                <c:pt idx="249">
                  <c:v>128.81774899999999</c:v>
                </c:pt>
                <c:pt idx="250">
                  <c:v>131.17369099999999</c:v>
                </c:pt>
                <c:pt idx="251">
                  <c:v>133.94889800000001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C9-4992-A1B9-BC2E5FB39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69208"/>
        <c:axId val="467865336"/>
      </c:scatterChart>
      <c:valAx>
        <c:axId val="467869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67865336"/>
        <c:crosses val="autoZero"/>
        <c:crossBetween val="midCat"/>
      </c:valAx>
      <c:valAx>
        <c:axId val="467865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AAPL (Apple Inc) / $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67869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'Part 3'!$AH$26:$AH$277</c:f>
              <c:numCache>
                <c:formatCode>0.00</c:formatCode>
                <c:ptCount val="252"/>
                <c:pt idx="0">
                  <c:v>0.1984126984126984</c:v>
                </c:pt>
                <c:pt idx="1">
                  <c:v>0.59523809523809523</c:v>
                </c:pt>
                <c:pt idx="2">
                  <c:v>0.99206349206349198</c:v>
                </c:pt>
                <c:pt idx="3">
                  <c:v>1.3888888888888888</c:v>
                </c:pt>
                <c:pt idx="4">
                  <c:v>1.7857142857142856</c:v>
                </c:pt>
                <c:pt idx="5">
                  <c:v>2.1825396825396823</c:v>
                </c:pt>
                <c:pt idx="6">
                  <c:v>2.5793650793650795</c:v>
                </c:pt>
                <c:pt idx="7">
                  <c:v>2.9761904761904763</c:v>
                </c:pt>
                <c:pt idx="8">
                  <c:v>3.373015873015873</c:v>
                </c:pt>
                <c:pt idx="9">
                  <c:v>3.7698412698412698</c:v>
                </c:pt>
                <c:pt idx="10">
                  <c:v>4.1666666666666661</c:v>
                </c:pt>
                <c:pt idx="11">
                  <c:v>4.5634920634920633</c:v>
                </c:pt>
                <c:pt idx="12">
                  <c:v>4.9603174603174605</c:v>
                </c:pt>
                <c:pt idx="13">
                  <c:v>5.3571428571428568</c:v>
                </c:pt>
                <c:pt idx="14">
                  <c:v>5.753968253968254</c:v>
                </c:pt>
                <c:pt idx="15">
                  <c:v>6.1507936507936503</c:v>
                </c:pt>
                <c:pt idx="16">
                  <c:v>6.5476190476190474</c:v>
                </c:pt>
                <c:pt idx="17">
                  <c:v>6.9444444444444446</c:v>
                </c:pt>
                <c:pt idx="18">
                  <c:v>7.3412698412698409</c:v>
                </c:pt>
                <c:pt idx="19">
                  <c:v>7.7380952380952381</c:v>
                </c:pt>
                <c:pt idx="20">
                  <c:v>8.1349206349206344</c:v>
                </c:pt>
                <c:pt idx="21">
                  <c:v>8.5317460317460299</c:v>
                </c:pt>
                <c:pt idx="22">
                  <c:v>8.928571428571427</c:v>
                </c:pt>
                <c:pt idx="23">
                  <c:v>9.3253968253968242</c:v>
                </c:pt>
                <c:pt idx="24">
                  <c:v>9.7222222222222214</c:v>
                </c:pt>
                <c:pt idx="25">
                  <c:v>10.119047619047619</c:v>
                </c:pt>
                <c:pt idx="26">
                  <c:v>10.515873015873014</c:v>
                </c:pt>
                <c:pt idx="27">
                  <c:v>10.912698412698411</c:v>
                </c:pt>
                <c:pt idx="28">
                  <c:v>11.309523809523808</c:v>
                </c:pt>
                <c:pt idx="29">
                  <c:v>11.706349206349206</c:v>
                </c:pt>
                <c:pt idx="30">
                  <c:v>12.103174603174601</c:v>
                </c:pt>
                <c:pt idx="31">
                  <c:v>12.499999999999998</c:v>
                </c:pt>
                <c:pt idx="32">
                  <c:v>12.896825396825395</c:v>
                </c:pt>
                <c:pt idx="33">
                  <c:v>13.293650793650793</c:v>
                </c:pt>
                <c:pt idx="34">
                  <c:v>13.69047619047619</c:v>
                </c:pt>
                <c:pt idx="35">
                  <c:v>14.087301587301585</c:v>
                </c:pt>
                <c:pt idx="36">
                  <c:v>14.484126984126982</c:v>
                </c:pt>
                <c:pt idx="37">
                  <c:v>14.88095238095238</c:v>
                </c:pt>
                <c:pt idx="38">
                  <c:v>15.277777777777777</c:v>
                </c:pt>
                <c:pt idx="39">
                  <c:v>15.674603174603172</c:v>
                </c:pt>
                <c:pt idx="40">
                  <c:v>16.071428571428569</c:v>
                </c:pt>
                <c:pt idx="41">
                  <c:v>16.468253968253968</c:v>
                </c:pt>
                <c:pt idx="42">
                  <c:v>16.865079365079364</c:v>
                </c:pt>
                <c:pt idx="43">
                  <c:v>17.261904761904763</c:v>
                </c:pt>
                <c:pt idx="44">
                  <c:v>17.658730158730158</c:v>
                </c:pt>
                <c:pt idx="45">
                  <c:v>18.055555555555557</c:v>
                </c:pt>
                <c:pt idx="46">
                  <c:v>18.452380952380953</c:v>
                </c:pt>
                <c:pt idx="47">
                  <c:v>18.849206349206348</c:v>
                </c:pt>
                <c:pt idx="48">
                  <c:v>19.246031746031747</c:v>
                </c:pt>
                <c:pt idx="49">
                  <c:v>19.642857142857142</c:v>
                </c:pt>
                <c:pt idx="50">
                  <c:v>20.039682539682541</c:v>
                </c:pt>
                <c:pt idx="51">
                  <c:v>20.436507936507937</c:v>
                </c:pt>
                <c:pt idx="52">
                  <c:v>20.833333333333332</c:v>
                </c:pt>
                <c:pt idx="53">
                  <c:v>21.230158730158731</c:v>
                </c:pt>
                <c:pt idx="54">
                  <c:v>21.626984126984127</c:v>
                </c:pt>
                <c:pt idx="55">
                  <c:v>22.023809523809522</c:v>
                </c:pt>
                <c:pt idx="56">
                  <c:v>22.420634920634921</c:v>
                </c:pt>
                <c:pt idx="57">
                  <c:v>22.817460317460316</c:v>
                </c:pt>
                <c:pt idx="58">
                  <c:v>23.214285714285715</c:v>
                </c:pt>
                <c:pt idx="59">
                  <c:v>23.611111111111111</c:v>
                </c:pt>
                <c:pt idx="60">
                  <c:v>24.007936507936506</c:v>
                </c:pt>
                <c:pt idx="61">
                  <c:v>24.404761904761905</c:v>
                </c:pt>
                <c:pt idx="62">
                  <c:v>24.801587301587301</c:v>
                </c:pt>
                <c:pt idx="63">
                  <c:v>25.198412698412699</c:v>
                </c:pt>
                <c:pt idx="64">
                  <c:v>25.595238095238095</c:v>
                </c:pt>
                <c:pt idx="65">
                  <c:v>25.99206349206349</c:v>
                </c:pt>
                <c:pt idx="66">
                  <c:v>26.388888888888889</c:v>
                </c:pt>
                <c:pt idx="67">
                  <c:v>26.785714285714285</c:v>
                </c:pt>
                <c:pt idx="68">
                  <c:v>27.182539682539684</c:v>
                </c:pt>
                <c:pt idx="69">
                  <c:v>27.579365079365079</c:v>
                </c:pt>
                <c:pt idx="70">
                  <c:v>27.976190476190474</c:v>
                </c:pt>
                <c:pt idx="71">
                  <c:v>28.373015873015873</c:v>
                </c:pt>
                <c:pt idx="72">
                  <c:v>28.769841269841269</c:v>
                </c:pt>
                <c:pt idx="73">
                  <c:v>29.166666666666668</c:v>
                </c:pt>
                <c:pt idx="74">
                  <c:v>29.563492063492063</c:v>
                </c:pt>
                <c:pt idx="75">
                  <c:v>29.960317460317459</c:v>
                </c:pt>
                <c:pt idx="76">
                  <c:v>30.357142857142858</c:v>
                </c:pt>
                <c:pt idx="77">
                  <c:v>30.753968253968253</c:v>
                </c:pt>
                <c:pt idx="78">
                  <c:v>31.150793650793648</c:v>
                </c:pt>
                <c:pt idx="79">
                  <c:v>31.547619047619047</c:v>
                </c:pt>
                <c:pt idx="80">
                  <c:v>31.944444444444443</c:v>
                </c:pt>
                <c:pt idx="81">
                  <c:v>32.341269841269835</c:v>
                </c:pt>
                <c:pt idx="82">
                  <c:v>32.738095238095234</c:v>
                </c:pt>
                <c:pt idx="83">
                  <c:v>33.134920634920633</c:v>
                </c:pt>
                <c:pt idx="84">
                  <c:v>33.531746031746025</c:v>
                </c:pt>
                <c:pt idx="85">
                  <c:v>33.928571428571423</c:v>
                </c:pt>
                <c:pt idx="86">
                  <c:v>34.325396825396822</c:v>
                </c:pt>
                <c:pt idx="87">
                  <c:v>34.722222222222214</c:v>
                </c:pt>
                <c:pt idx="88">
                  <c:v>35.119047619047613</c:v>
                </c:pt>
                <c:pt idx="89">
                  <c:v>35.515873015873012</c:v>
                </c:pt>
                <c:pt idx="90">
                  <c:v>35.912698412698411</c:v>
                </c:pt>
                <c:pt idx="91">
                  <c:v>36.309523809523803</c:v>
                </c:pt>
                <c:pt idx="92">
                  <c:v>36.706349206349202</c:v>
                </c:pt>
                <c:pt idx="93">
                  <c:v>37.103174603174601</c:v>
                </c:pt>
                <c:pt idx="94">
                  <c:v>37.499999999999993</c:v>
                </c:pt>
                <c:pt idx="95">
                  <c:v>37.896825396825392</c:v>
                </c:pt>
                <c:pt idx="96">
                  <c:v>38.293650793650791</c:v>
                </c:pt>
                <c:pt idx="97">
                  <c:v>38.690476190476183</c:v>
                </c:pt>
                <c:pt idx="98">
                  <c:v>39.087301587301582</c:v>
                </c:pt>
                <c:pt idx="99">
                  <c:v>39.484126984126981</c:v>
                </c:pt>
                <c:pt idx="100">
                  <c:v>39.88095238095238</c:v>
                </c:pt>
                <c:pt idx="101">
                  <c:v>40.277777777777771</c:v>
                </c:pt>
                <c:pt idx="102">
                  <c:v>40.67460317460317</c:v>
                </c:pt>
                <c:pt idx="103">
                  <c:v>41.071428571428569</c:v>
                </c:pt>
                <c:pt idx="104">
                  <c:v>41.468253968253961</c:v>
                </c:pt>
                <c:pt idx="105">
                  <c:v>41.86507936507936</c:v>
                </c:pt>
                <c:pt idx="106">
                  <c:v>42.261904761904759</c:v>
                </c:pt>
                <c:pt idx="107">
                  <c:v>42.658730158730151</c:v>
                </c:pt>
                <c:pt idx="108">
                  <c:v>43.05555555555555</c:v>
                </c:pt>
                <c:pt idx="109">
                  <c:v>43.452380952380949</c:v>
                </c:pt>
                <c:pt idx="110">
                  <c:v>43.849206349206341</c:v>
                </c:pt>
                <c:pt idx="111">
                  <c:v>44.24603174603174</c:v>
                </c:pt>
                <c:pt idx="112">
                  <c:v>44.642857142857139</c:v>
                </c:pt>
                <c:pt idx="113">
                  <c:v>45.039682539682538</c:v>
                </c:pt>
                <c:pt idx="114">
                  <c:v>45.43650793650793</c:v>
                </c:pt>
                <c:pt idx="115">
                  <c:v>45.833333333333329</c:v>
                </c:pt>
                <c:pt idx="116">
                  <c:v>46.230158730158728</c:v>
                </c:pt>
                <c:pt idx="117">
                  <c:v>46.626984126984119</c:v>
                </c:pt>
                <c:pt idx="118">
                  <c:v>47.023809523809518</c:v>
                </c:pt>
                <c:pt idx="119">
                  <c:v>47.420634920634917</c:v>
                </c:pt>
                <c:pt idx="120">
                  <c:v>47.817460317460309</c:v>
                </c:pt>
                <c:pt idx="121">
                  <c:v>48.214285714285708</c:v>
                </c:pt>
                <c:pt idx="122">
                  <c:v>48.611111111111107</c:v>
                </c:pt>
                <c:pt idx="123">
                  <c:v>49.007936507936506</c:v>
                </c:pt>
                <c:pt idx="124">
                  <c:v>49.404761904761898</c:v>
                </c:pt>
                <c:pt idx="125">
                  <c:v>49.801587301587297</c:v>
                </c:pt>
                <c:pt idx="126">
                  <c:v>50.198412698412696</c:v>
                </c:pt>
                <c:pt idx="127">
                  <c:v>50.595238095238088</c:v>
                </c:pt>
                <c:pt idx="128">
                  <c:v>50.992063492063487</c:v>
                </c:pt>
                <c:pt idx="129">
                  <c:v>51.388888888888886</c:v>
                </c:pt>
                <c:pt idx="130">
                  <c:v>51.785714285714278</c:v>
                </c:pt>
                <c:pt idx="131">
                  <c:v>52.182539682539677</c:v>
                </c:pt>
                <c:pt idx="132">
                  <c:v>52.579365079365076</c:v>
                </c:pt>
                <c:pt idx="133">
                  <c:v>52.976190476190467</c:v>
                </c:pt>
                <c:pt idx="134">
                  <c:v>53.373015873015866</c:v>
                </c:pt>
                <c:pt idx="135">
                  <c:v>53.769841269841265</c:v>
                </c:pt>
                <c:pt idx="136">
                  <c:v>54.166666666666664</c:v>
                </c:pt>
                <c:pt idx="137">
                  <c:v>54.563492063492056</c:v>
                </c:pt>
                <c:pt idx="138">
                  <c:v>54.960317460317455</c:v>
                </c:pt>
                <c:pt idx="139">
                  <c:v>55.357142857142854</c:v>
                </c:pt>
                <c:pt idx="140">
                  <c:v>55.753968253968246</c:v>
                </c:pt>
                <c:pt idx="141">
                  <c:v>56.150793650793645</c:v>
                </c:pt>
                <c:pt idx="142">
                  <c:v>56.547619047619044</c:v>
                </c:pt>
                <c:pt idx="143">
                  <c:v>56.944444444444436</c:v>
                </c:pt>
                <c:pt idx="144">
                  <c:v>57.341269841269835</c:v>
                </c:pt>
                <c:pt idx="145">
                  <c:v>57.738095238095234</c:v>
                </c:pt>
                <c:pt idx="146">
                  <c:v>58.134920634920633</c:v>
                </c:pt>
                <c:pt idx="147">
                  <c:v>58.531746031746025</c:v>
                </c:pt>
                <c:pt idx="148">
                  <c:v>58.928571428571423</c:v>
                </c:pt>
                <c:pt idx="149">
                  <c:v>59.325396825396822</c:v>
                </c:pt>
                <c:pt idx="150">
                  <c:v>59.722222222222214</c:v>
                </c:pt>
                <c:pt idx="151">
                  <c:v>60.119047619047613</c:v>
                </c:pt>
                <c:pt idx="152">
                  <c:v>60.515873015873012</c:v>
                </c:pt>
                <c:pt idx="153">
                  <c:v>60.912698412698404</c:v>
                </c:pt>
                <c:pt idx="154">
                  <c:v>61.309523809523803</c:v>
                </c:pt>
                <c:pt idx="155">
                  <c:v>61.706349206349202</c:v>
                </c:pt>
                <c:pt idx="156">
                  <c:v>62.103174603174594</c:v>
                </c:pt>
                <c:pt idx="157">
                  <c:v>62.499999999999993</c:v>
                </c:pt>
                <c:pt idx="158">
                  <c:v>62.896825396825392</c:v>
                </c:pt>
                <c:pt idx="159">
                  <c:v>63.293650793650791</c:v>
                </c:pt>
                <c:pt idx="160">
                  <c:v>63.690476190476183</c:v>
                </c:pt>
                <c:pt idx="161">
                  <c:v>64.087301587301582</c:v>
                </c:pt>
                <c:pt idx="162">
                  <c:v>64.484126984126974</c:v>
                </c:pt>
                <c:pt idx="163">
                  <c:v>64.88095238095238</c:v>
                </c:pt>
                <c:pt idx="164">
                  <c:v>65.277777777777771</c:v>
                </c:pt>
                <c:pt idx="165">
                  <c:v>65.674603174603163</c:v>
                </c:pt>
                <c:pt idx="166">
                  <c:v>66.071428571428569</c:v>
                </c:pt>
                <c:pt idx="167">
                  <c:v>66.468253968253961</c:v>
                </c:pt>
                <c:pt idx="168">
                  <c:v>66.865079365079353</c:v>
                </c:pt>
                <c:pt idx="169">
                  <c:v>67.261904761904759</c:v>
                </c:pt>
                <c:pt idx="170">
                  <c:v>67.658730158730151</c:v>
                </c:pt>
                <c:pt idx="171">
                  <c:v>68.055555555555543</c:v>
                </c:pt>
                <c:pt idx="172">
                  <c:v>68.452380952380949</c:v>
                </c:pt>
                <c:pt idx="173">
                  <c:v>68.849206349206341</c:v>
                </c:pt>
                <c:pt idx="174">
                  <c:v>69.246031746031733</c:v>
                </c:pt>
                <c:pt idx="175">
                  <c:v>69.642857142857139</c:v>
                </c:pt>
                <c:pt idx="176">
                  <c:v>70.039682539682531</c:v>
                </c:pt>
                <c:pt idx="177">
                  <c:v>70.436507936507937</c:v>
                </c:pt>
                <c:pt idx="178">
                  <c:v>70.833333333333329</c:v>
                </c:pt>
                <c:pt idx="179">
                  <c:v>71.23015873015872</c:v>
                </c:pt>
                <c:pt idx="180">
                  <c:v>71.626984126984127</c:v>
                </c:pt>
                <c:pt idx="181">
                  <c:v>72.023809523809518</c:v>
                </c:pt>
                <c:pt idx="182">
                  <c:v>72.42063492063491</c:v>
                </c:pt>
                <c:pt idx="183">
                  <c:v>72.817460317460316</c:v>
                </c:pt>
                <c:pt idx="184">
                  <c:v>73.214285714285708</c:v>
                </c:pt>
                <c:pt idx="185">
                  <c:v>73.6111111111111</c:v>
                </c:pt>
                <c:pt idx="186">
                  <c:v>74.007936507936506</c:v>
                </c:pt>
                <c:pt idx="187">
                  <c:v>74.404761904761898</c:v>
                </c:pt>
                <c:pt idx="188">
                  <c:v>74.80158730158729</c:v>
                </c:pt>
                <c:pt idx="189">
                  <c:v>75.198412698412696</c:v>
                </c:pt>
                <c:pt idx="190">
                  <c:v>75.595238095238088</c:v>
                </c:pt>
                <c:pt idx="191">
                  <c:v>75.99206349206348</c:v>
                </c:pt>
                <c:pt idx="192">
                  <c:v>76.388888888888886</c:v>
                </c:pt>
                <c:pt idx="193">
                  <c:v>76.785714285714278</c:v>
                </c:pt>
                <c:pt idx="194">
                  <c:v>77.182539682539669</c:v>
                </c:pt>
                <c:pt idx="195">
                  <c:v>77.579365079365076</c:v>
                </c:pt>
                <c:pt idx="196">
                  <c:v>77.976190476190467</c:v>
                </c:pt>
                <c:pt idx="197">
                  <c:v>78.373015873015859</c:v>
                </c:pt>
                <c:pt idx="198">
                  <c:v>78.769841269841265</c:v>
                </c:pt>
                <c:pt idx="199">
                  <c:v>79.166666666666657</c:v>
                </c:pt>
                <c:pt idx="200">
                  <c:v>79.563492063492063</c:v>
                </c:pt>
                <c:pt idx="201">
                  <c:v>79.960317460317455</c:v>
                </c:pt>
                <c:pt idx="202">
                  <c:v>80.357142857142847</c:v>
                </c:pt>
                <c:pt idx="203">
                  <c:v>80.753968253968253</c:v>
                </c:pt>
                <c:pt idx="204">
                  <c:v>81.150793650793645</c:v>
                </c:pt>
                <c:pt idx="205">
                  <c:v>81.547619047619037</c:v>
                </c:pt>
                <c:pt idx="206">
                  <c:v>81.944444444444443</c:v>
                </c:pt>
                <c:pt idx="207">
                  <c:v>82.341269841269835</c:v>
                </c:pt>
                <c:pt idx="208">
                  <c:v>82.738095238095227</c:v>
                </c:pt>
                <c:pt idx="209">
                  <c:v>83.134920634920633</c:v>
                </c:pt>
                <c:pt idx="210">
                  <c:v>83.531746031746025</c:v>
                </c:pt>
                <c:pt idx="211">
                  <c:v>83.928571428571416</c:v>
                </c:pt>
                <c:pt idx="212">
                  <c:v>84.325396825396822</c:v>
                </c:pt>
                <c:pt idx="213">
                  <c:v>84.722222222222214</c:v>
                </c:pt>
                <c:pt idx="214">
                  <c:v>85.119047619047606</c:v>
                </c:pt>
                <c:pt idx="215">
                  <c:v>85.515873015873012</c:v>
                </c:pt>
                <c:pt idx="216">
                  <c:v>85.912698412698404</c:v>
                </c:pt>
                <c:pt idx="217">
                  <c:v>86.309523809523796</c:v>
                </c:pt>
                <c:pt idx="218">
                  <c:v>86.706349206349202</c:v>
                </c:pt>
                <c:pt idx="219">
                  <c:v>87.103174603174594</c:v>
                </c:pt>
                <c:pt idx="220">
                  <c:v>87.499999999999986</c:v>
                </c:pt>
                <c:pt idx="221">
                  <c:v>87.896825396825392</c:v>
                </c:pt>
                <c:pt idx="222">
                  <c:v>88.293650793650784</c:v>
                </c:pt>
                <c:pt idx="223">
                  <c:v>88.69047619047619</c:v>
                </c:pt>
                <c:pt idx="224">
                  <c:v>89.087301587301582</c:v>
                </c:pt>
                <c:pt idx="225">
                  <c:v>89.484126984126974</c:v>
                </c:pt>
                <c:pt idx="226">
                  <c:v>89.88095238095238</c:v>
                </c:pt>
                <c:pt idx="227">
                  <c:v>90.277777777777771</c:v>
                </c:pt>
                <c:pt idx="228">
                  <c:v>90.674603174603163</c:v>
                </c:pt>
                <c:pt idx="229">
                  <c:v>91.071428571428569</c:v>
                </c:pt>
                <c:pt idx="230">
                  <c:v>91.468253968253961</c:v>
                </c:pt>
                <c:pt idx="231">
                  <c:v>91.865079365079353</c:v>
                </c:pt>
                <c:pt idx="232">
                  <c:v>92.261904761904759</c:v>
                </c:pt>
                <c:pt idx="233">
                  <c:v>92.658730158730151</c:v>
                </c:pt>
                <c:pt idx="234">
                  <c:v>93.055555555555543</c:v>
                </c:pt>
                <c:pt idx="235">
                  <c:v>93.452380952380949</c:v>
                </c:pt>
                <c:pt idx="236">
                  <c:v>93.849206349206341</c:v>
                </c:pt>
                <c:pt idx="237">
                  <c:v>94.246031746031733</c:v>
                </c:pt>
                <c:pt idx="238">
                  <c:v>94.642857142857139</c:v>
                </c:pt>
                <c:pt idx="239">
                  <c:v>95.039682539682531</c:v>
                </c:pt>
                <c:pt idx="240">
                  <c:v>95.436507936507923</c:v>
                </c:pt>
                <c:pt idx="241">
                  <c:v>95.833333333333329</c:v>
                </c:pt>
                <c:pt idx="242">
                  <c:v>96.23015873015872</c:v>
                </c:pt>
                <c:pt idx="243">
                  <c:v>96.626984126984112</c:v>
                </c:pt>
                <c:pt idx="244">
                  <c:v>97.023809523809518</c:v>
                </c:pt>
                <c:pt idx="245">
                  <c:v>97.42063492063491</c:v>
                </c:pt>
                <c:pt idx="246">
                  <c:v>97.817460317460316</c:v>
                </c:pt>
                <c:pt idx="247">
                  <c:v>98.214285714285708</c:v>
                </c:pt>
                <c:pt idx="248">
                  <c:v>98.6111111111111</c:v>
                </c:pt>
                <c:pt idx="249">
                  <c:v>99.007936507936506</c:v>
                </c:pt>
                <c:pt idx="250">
                  <c:v>99.404761904761898</c:v>
                </c:pt>
                <c:pt idx="251">
                  <c:v>99.80158730158729</c:v>
                </c:pt>
              </c:numCache>
            </c:numRef>
          </c:xVal>
          <c:yVal>
            <c:numRef>
              <c:f>'Part 3'!$AI$26:$AI$277</c:f>
              <c:numCache>
                <c:formatCode>0.00</c:formatCode>
                <c:ptCount val="252"/>
                <c:pt idx="0">
                  <c:v>102.520172</c:v>
                </c:pt>
                <c:pt idx="1">
                  <c:v>111.048721</c:v>
                </c:pt>
                <c:pt idx="2">
                  <c:v>117.42538500000001</c:v>
                </c:pt>
                <c:pt idx="3">
                  <c:v>117.96828499999999</c:v>
                </c:pt>
                <c:pt idx="4">
                  <c:v>118.067001</c:v>
                </c:pt>
                <c:pt idx="5">
                  <c:v>121.383652</c:v>
                </c:pt>
                <c:pt idx="6">
                  <c:v>124.70488</c:v>
                </c:pt>
                <c:pt idx="7">
                  <c:v>125.805862</c:v>
                </c:pt>
                <c:pt idx="8">
                  <c:v>125.944046</c:v>
                </c:pt>
                <c:pt idx="9">
                  <c:v>126.335655</c:v>
                </c:pt>
                <c:pt idx="10">
                  <c:v>127.977478</c:v>
                </c:pt>
                <c:pt idx="11">
                  <c:v>128.03671299999999</c:v>
                </c:pt>
                <c:pt idx="12">
                  <c:v>129.57659899999999</c:v>
                </c:pt>
                <c:pt idx="13">
                  <c:v>130.05038500000001</c:v>
                </c:pt>
                <c:pt idx="14">
                  <c:v>130.09974700000001</c:v>
                </c:pt>
                <c:pt idx="15">
                  <c:v>130.29716500000001</c:v>
                </c:pt>
                <c:pt idx="16">
                  <c:v>130.62290999999999</c:v>
                </c:pt>
                <c:pt idx="17">
                  <c:v>131.076965</c:v>
                </c:pt>
                <c:pt idx="18">
                  <c:v>131.09671</c:v>
                </c:pt>
                <c:pt idx="19">
                  <c:v>131.208099</c:v>
                </c:pt>
                <c:pt idx="20">
                  <c:v>131.313873</c:v>
                </c:pt>
                <c:pt idx="21">
                  <c:v>131.323746</c:v>
                </c:pt>
                <c:pt idx="22">
                  <c:v>132.06407200000001</c:v>
                </c:pt>
                <c:pt idx="23">
                  <c:v>132.27136200000001</c:v>
                </c:pt>
                <c:pt idx="24">
                  <c:v>132.54776000000001</c:v>
                </c:pt>
                <c:pt idx="25">
                  <c:v>132.94258099999999</c:v>
                </c:pt>
                <c:pt idx="26">
                  <c:v>133.100525</c:v>
                </c:pt>
                <c:pt idx="27">
                  <c:v>133.11039700000001</c:v>
                </c:pt>
                <c:pt idx="28">
                  <c:v>133.13014200000001</c:v>
                </c:pt>
                <c:pt idx="29">
                  <c:v>133.45588699999999</c:v>
                </c:pt>
                <c:pt idx="30">
                  <c:v>133.495361</c:v>
                </c:pt>
                <c:pt idx="31">
                  <c:v>133.524979</c:v>
                </c:pt>
                <c:pt idx="32">
                  <c:v>133.771759</c:v>
                </c:pt>
                <c:pt idx="33">
                  <c:v>133.949432</c:v>
                </c:pt>
                <c:pt idx="34">
                  <c:v>135.14382900000001</c:v>
                </c:pt>
                <c:pt idx="35">
                  <c:v>135.26516699999999</c:v>
                </c:pt>
                <c:pt idx="36">
                  <c:v>135.27510100000001</c:v>
                </c:pt>
                <c:pt idx="37">
                  <c:v>135.47943100000001</c:v>
                </c:pt>
                <c:pt idx="38">
                  <c:v>135.627487</c:v>
                </c:pt>
                <c:pt idx="39">
                  <c:v>136.160538</c:v>
                </c:pt>
                <c:pt idx="40">
                  <c:v>136.53564499999999</c:v>
                </c:pt>
                <c:pt idx="41">
                  <c:v>136.91583299999999</c:v>
                </c:pt>
                <c:pt idx="42">
                  <c:v>137.432907</c:v>
                </c:pt>
                <c:pt idx="43">
                  <c:v>137.453644</c:v>
                </c:pt>
                <c:pt idx="44">
                  <c:v>137.57212799999999</c:v>
                </c:pt>
                <c:pt idx="45">
                  <c:v>138.07551599999999</c:v>
                </c:pt>
                <c:pt idx="46">
                  <c:v>138.397446</c:v>
                </c:pt>
                <c:pt idx="47">
                  <c:v>138.77633700000001</c:v>
                </c:pt>
                <c:pt idx="48">
                  <c:v>140.06944300000001</c:v>
                </c:pt>
                <c:pt idx="49">
                  <c:v>140.57513399999999</c:v>
                </c:pt>
                <c:pt idx="50">
                  <c:v>140.91835</c:v>
                </c:pt>
                <c:pt idx="51">
                  <c:v>141.579712</c:v>
                </c:pt>
                <c:pt idx="52">
                  <c:v>141.64906300000001</c:v>
                </c:pt>
                <c:pt idx="53">
                  <c:v>141.65901199999999</c:v>
                </c:pt>
                <c:pt idx="54">
                  <c:v>142.434631</c:v>
                </c:pt>
                <c:pt idx="55">
                  <c:v>142.633499</c:v>
                </c:pt>
                <c:pt idx="56">
                  <c:v>142.68322800000001</c:v>
                </c:pt>
                <c:pt idx="57">
                  <c:v>143.29972799999999</c:v>
                </c:pt>
                <c:pt idx="58">
                  <c:v>143.69747899999999</c:v>
                </c:pt>
                <c:pt idx="59">
                  <c:v>143.77702300000001</c:v>
                </c:pt>
                <c:pt idx="60">
                  <c:v>144.04551699999999</c:v>
                </c:pt>
                <c:pt idx="61">
                  <c:v>144.12506099999999</c:v>
                </c:pt>
                <c:pt idx="62">
                  <c:v>144.12506099999999</c:v>
                </c:pt>
                <c:pt idx="63">
                  <c:v>144.15489199999999</c:v>
                </c:pt>
                <c:pt idx="64">
                  <c:v>144.20462000000001</c:v>
                </c:pt>
                <c:pt idx="65">
                  <c:v>144.274506</c:v>
                </c:pt>
                <c:pt idx="66">
                  <c:v>144.55264299999999</c:v>
                </c:pt>
                <c:pt idx="67">
                  <c:v>144.77140800000001</c:v>
                </c:pt>
                <c:pt idx="68">
                  <c:v>145.02995300000001</c:v>
                </c:pt>
                <c:pt idx="69">
                  <c:v>145.358093</c:v>
                </c:pt>
                <c:pt idx="70">
                  <c:v>145.80557300000001</c:v>
                </c:pt>
                <c:pt idx="71">
                  <c:v>146.39224200000001</c:v>
                </c:pt>
                <c:pt idx="72">
                  <c:v>146.501633</c:v>
                </c:pt>
                <c:pt idx="73">
                  <c:v>146.73033100000001</c:v>
                </c:pt>
                <c:pt idx="74">
                  <c:v>147.267303</c:v>
                </c:pt>
                <c:pt idx="75">
                  <c:v>147.39656099999999</c:v>
                </c:pt>
                <c:pt idx="76">
                  <c:v>147.482574</c:v>
                </c:pt>
                <c:pt idx="77">
                  <c:v>147.50595100000001</c:v>
                </c:pt>
                <c:pt idx="78">
                  <c:v>147.51589999999999</c:v>
                </c:pt>
                <c:pt idx="79">
                  <c:v>147.694885</c:v>
                </c:pt>
                <c:pt idx="80">
                  <c:v>147.75453200000001</c:v>
                </c:pt>
                <c:pt idx="81">
                  <c:v>148.27162200000001</c:v>
                </c:pt>
                <c:pt idx="82">
                  <c:v>148.321335</c:v>
                </c:pt>
                <c:pt idx="83">
                  <c:v>148.53015099999999</c:v>
                </c:pt>
                <c:pt idx="84">
                  <c:v>148.58981299999999</c:v>
                </c:pt>
                <c:pt idx="85">
                  <c:v>149.91233800000001</c:v>
                </c:pt>
                <c:pt idx="86">
                  <c:v>149.972015</c:v>
                </c:pt>
                <c:pt idx="87">
                  <c:v>150.88806199999999</c:v>
                </c:pt>
                <c:pt idx="88">
                  <c:v>151.07576</c:v>
                </c:pt>
                <c:pt idx="89">
                  <c:v>151.155304</c:v>
                </c:pt>
                <c:pt idx="90">
                  <c:v>151.411224</c:v>
                </c:pt>
                <c:pt idx="91">
                  <c:v>151.72210699999999</c:v>
                </c:pt>
                <c:pt idx="92">
                  <c:v>152.21929900000001</c:v>
                </c:pt>
                <c:pt idx="93">
                  <c:v>152.48779300000001</c:v>
                </c:pt>
                <c:pt idx="94">
                  <c:v>152.527557</c:v>
                </c:pt>
                <c:pt idx="95">
                  <c:v>152.86563100000001</c:v>
                </c:pt>
                <c:pt idx="96">
                  <c:v>153.25344799999999</c:v>
                </c:pt>
                <c:pt idx="97">
                  <c:v>153.71086099999999</c:v>
                </c:pt>
                <c:pt idx="98">
                  <c:v>153.740692</c:v>
                </c:pt>
                <c:pt idx="99">
                  <c:v>153.889847</c:v>
                </c:pt>
                <c:pt idx="100">
                  <c:v>154.12851000000001</c:v>
                </c:pt>
                <c:pt idx="101">
                  <c:v>154.23788500000001</c:v>
                </c:pt>
                <c:pt idx="102">
                  <c:v>155.03338600000001</c:v>
                </c:pt>
                <c:pt idx="103">
                  <c:v>156.16999799999999</c:v>
                </c:pt>
                <c:pt idx="104">
                  <c:v>156.85000600000001</c:v>
                </c:pt>
                <c:pt idx="105">
                  <c:v>157.21107499999999</c:v>
                </c:pt>
                <c:pt idx="106">
                  <c:v>157.38000500000001</c:v>
                </c:pt>
                <c:pt idx="107">
                  <c:v>157.49176</c:v>
                </c:pt>
                <c:pt idx="108">
                  <c:v>157.5</c:v>
                </c:pt>
                <c:pt idx="109">
                  <c:v>158.53358499999999</c:v>
                </c:pt>
                <c:pt idx="110">
                  <c:v>158.759995</c:v>
                </c:pt>
                <c:pt idx="111">
                  <c:v>158.759995</c:v>
                </c:pt>
                <c:pt idx="112">
                  <c:v>158.78999300000001</c:v>
                </c:pt>
                <c:pt idx="113">
                  <c:v>158.979996</c:v>
                </c:pt>
                <c:pt idx="114">
                  <c:v>159.16999799999999</c:v>
                </c:pt>
                <c:pt idx="115">
                  <c:v>159.36999499999999</c:v>
                </c:pt>
                <c:pt idx="116">
                  <c:v>159.378815</c:v>
                </c:pt>
                <c:pt idx="117">
                  <c:v>159.60415599999999</c:v>
                </c:pt>
                <c:pt idx="118">
                  <c:v>159.80157500000001</c:v>
                </c:pt>
                <c:pt idx="119">
                  <c:v>160.077957</c:v>
                </c:pt>
                <c:pt idx="120">
                  <c:v>160.279999</c:v>
                </c:pt>
                <c:pt idx="121">
                  <c:v>160.46267700000001</c:v>
                </c:pt>
                <c:pt idx="122">
                  <c:v>161.16000399999999</c:v>
                </c:pt>
                <c:pt idx="123">
                  <c:v>161.36999499999999</c:v>
                </c:pt>
                <c:pt idx="124">
                  <c:v>161.490005</c:v>
                </c:pt>
                <c:pt idx="125">
                  <c:v>161.913971</c:v>
                </c:pt>
                <c:pt idx="126">
                  <c:v>162.00396699999999</c:v>
                </c:pt>
                <c:pt idx="127">
                  <c:v>162.12127699999999</c:v>
                </c:pt>
                <c:pt idx="128">
                  <c:v>162.679993</c:v>
                </c:pt>
                <c:pt idx="129">
                  <c:v>162.79248000000001</c:v>
                </c:pt>
                <c:pt idx="130">
                  <c:v>163.679993</c:v>
                </c:pt>
                <c:pt idx="131">
                  <c:v>164.134918</c:v>
                </c:pt>
                <c:pt idx="132">
                  <c:v>164.270004</c:v>
                </c:pt>
                <c:pt idx="133">
                  <c:v>164.270004</c:v>
                </c:pt>
                <c:pt idx="134">
                  <c:v>164.509995</c:v>
                </c:pt>
                <c:pt idx="135">
                  <c:v>164.529999</c:v>
                </c:pt>
                <c:pt idx="136">
                  <c:v>164.60000600000001</c:v>
                </c:pt>
                <c:pt idx="137">
                  <c:v>164.61000100000001</c:v>
                </c:pt>
                <c:pt idx="138">
                  <c:v>164.63999899999999</c:v>
                </c:pt>
                <c:pt idx="139">
                  <c:v>164.743652</c:v>
                </c:pt>
                <c:pt idx="140">
                  <c:v>164.949997</c:v>
                </c:pt>
                <c:pt idx="141">
                  <c:v>165.30999800000001</c:v>
                </c:pt>
                <c:pt idx="142">
                  <c:v>165.550003</c:v>
                </c:pt>
                <c:pt idx="143">
                  <c:v>165.61000100000001</c:v>
                </c:pt>
                <c:pt idx="144">
                  <c:v>165.75</c:v>
                </c:pt>
                <c:pt idx="145">
                  <c:v>165.990005</c:v>
                </c:pt>
                <c:pt idx="146">
                  <c:v>166.300003</c:v>
                </c:pt>
                <c:pt idx="147">
                  <c:v>166.449997</c:v>
                </c:pt>
                <c:pt idx="148">
                  <c:v>166.69000199999999</c:v>
                </c:pt>
                <c:pt idx="149">
                  <c:v>166.75</c:v>
                </c:pt>
                <c:pt idx="150">
                  <c:v>166.88999899999999</c:v>
                </c:pt>
                <c:pt idx="151">
                  <c:v>167.970001</c:v>
                </c:pt>
                <c:pt idx="152">
                  <c:v>168.19955400000001</c:v>
                </c:pt>
                <c:pt idx="153">
                  <c:v>168.300003</c:v>
                </c:pt>
                <c:pt idx="154">
                  <c:v>168.38000500000001</c:v>
                </c:pt>
                <c:pt idx="155">
                  <c:v>168.470001</c:v>
                </c:pt>
                <c:pt idx="156">
                  <c:v>168.699997</c:v>
                </c:pt>
                <c:pt idx="157">
                  <c:v>168.720001</c:v>
                </c:pt>
                <c:pt idx="158">
                  <c:v>168.98161300000001</c:v>
                </c:pt>
                <c:pt idx="159">
                  <c:v>169.40713500000001</c:v>
                </c:pt>
                <c:pt idx="160">
                  <c:v>170</c:v>
                </c:pt>
                <c:pt idx="161">
                  <c:v>170.055115</c:v>
                </c:pt>
                <c:pt idx="162">
                  <c:v>170.06492600000001</c:v>
                </c:pt>
                <c:pt idx="163">
                  <c:v>170.16999799999999</c:v>
                </c:pt>
                <c:pt idx="164">
                  <c:v>170.33999600000001</c:v>
                </c:pt>
                <c:pt idx="165">
                  <c:v>170.37908899999999</c:v>
                </c:pt>
                <c:pt idx="166">
                  <c:v>170.84053</c:v>
                </c:pt>
                <c:pt idx="167">
                  <c:v>170.86998</c:v>
                </c:pt>
                <c:pt idx="168">
                  <c:v>171.144913</c:v>
                </c:pt>
                <c:pt idx="169">
                  <c:v>171.31179800000001</c:v>
                </c:pt>
                <c:pt idx="170">
                  <c:v>171.45906099999999</c:v>
                </c:pt>
                <c:pt idx="171">
                  <c:v>171.550003</c:v>
                </c:pt>
                <c:pt idx="172">
                  <c:v>171.550003</c:v>
                </c:pt>
                <c:pt idx="173">
                  <c:v>171.58999600000001</c:v>
                </c:pt>
                <c:pt idx="174">
                  <c:v>172.01869199999999</c:v>
                </c:pt>
                <c:pt idx="175">
                  <c:v>172.07759100000001</c:v>
                </c:pt>
                <c:pt idx="176">
                  <c:v>172.08738700000001</c:v>
                </c:pt>
                <c:pt idx="177">
                  <c:v>172.26414500000001</c:v>
                </c:pt>
                <c:pt idx="178">
                  <c:v>172.26414500000001</c:v>
                </c:pt>
                <c:pt idx="179">
                  <c:v>172.470001</c:v>
                </c:pt>
                <c:pt idx="180">
                  <c:v>172.47030599999999</c:v>
                </c:pt>
                <c:pt idx="181">
                  <c:v>172.61000100000001</c:v>
                </c:pt>
                <c:pt idx="182">
                  <c:v>172.804092</c:v>
                </c:pt>
                <c:pt idx="183">
                  <c:v>172.86999499999999</c:v>
                </c:pt>
                <c:pt idx="184">
                  <c:v>173.098648</c:v>
                </c:pt>
                <c:pt idx="185">
                  <c:v>173.137924</c:v>
                </c:pt>
                <c:pt idx="186">
                  <c:v>173.18699599999999</c:v>
                </c:pt>
                <c:pt idx="187">
                  <c:v>173.19682299999999</c:v>
                </c:pt>
                <c:pt idx="188">
                  <c:v>173.20661899999999</c:v>
                </c:pt>
                <c:pt idx="189">
                  <c:v>173.21646100000001</c:v>
                </c:pt>
                <c:pt idx="190">
                  <c:v>173.259995</c:v>
                </c:pt>
                <c:pt idx="191">
                  <c:v>173.26556400000001</c:v>
                </c:pt>
                <c:pt idx="192">
                  <c:v>173.28518700000001</c:v>
                </c:pt>
                <c:pt idx="193">
                  <c:v>173.29499799999999</c:v>
                </c:pt>
                <c:pt idx="194">
                  <c:v>173.31463600000001</c:v>
                </c:pt>
                <c:pt idx="195">
                  <c:v>173.470001</c:v>
                </c:pt>
                <c:pt idx="196">
                  <c:v>173.481537</c:v>
                </c:pt>
                <c:pt idx="197">
                  <c:v>173.56990099999999</c:v>
                </c:pt>
                <c:pt idx="198">
                  <c:v>173.61000100000001</c:v>
                </c:pt>
                <c:pt idx="199">
                  <c:v>173.658264</c:v>
                </c:pt>
                <c:pt idx="200">
                  <c:v>173.677887</c:v>
                </c:pt>
                <c:pt idx="201">
                  <c:v>173.72699</c:v>
                </c:pt>
                <c:pt idx="202">
                  <c:v>173.756439</c:v>
                </c:pt>
                <c:pt idx="203">
                  <c:v>173.776062</c:v>
                </c:pt>
                <c:pt idx="204">
                  <c:v>173.779999</c:v>
                </c:pt>
                <c:pt idx="205">
                  <c:v>173.903717</c:v>
                </c:pt>
                <c:pt idx="206">
                  <c:v>173.99208100000001</c:v>
                </c:pt>
                <c:pt idx="207">
                  <c:v>174.15898100000001</c:v>
                </c:pt>
                <c:pt idx="208">
                  <c:v>174.276794</c:v>
                </c:pt>
                <c:pt idx="209">
                  <c:v>174.37496899999999</c:v>
                </c:pt>
                <c:pt idx="210">
                  <c:v>174.38000500000001</c:v>
                </c:pt>
                <c:pt idx="211">
                  <c:v>174.522232</c:v>
                </c:pt>
                <c:pt idx="212">
                  <c:v>174.86000100000001</c:v>
                </c:pt>
                <c:pt idx="213">
                  <c:v>175.09165999999999</c:v>
                </c:pt>
                <c:pt idx="214">
                  <c:v>175.26838699999999</c:v>
                </c:pt>
                <c:pt idx="215">
                  <c:v>175.29785200000001</c:v>
                </c:pt>
                <c:pt idx="216">
                  <c:v>175.36000100000001</c:v>
                </c:pt>
                <c:pt idx="217">
                  <c:v>175.42546100000001</c:v>
                </c:pt>
                <c:pt idx="218">
                  <c:v>175.53999300000001</c:v>
                </c:pt>
                <c:pt idx="219">
                  <c:v>175.602203</c:v>
                </c:pt>
                <c:pt idx="220">
                  <c:v>175.80838</c:v>
                </c:pt>
                <c:pt idx="221">
                  <c:v>175.88691700000001</c:v>
                </c:pt>
                <c:pt idx="222">
                  <c:v>176.151993</c:v>
                </c:pt>
                <c:pt idx="223">
                  <c:v>176.151993</c:v>
                </c:pt>
                <c:pt idx="224">
                  <c:v>176.30909700000001</c:v>
                </c:pt>
                <c:pt idx="225">
                  <c:v>176.37780799999999</c:v>
                </c:pt>
                <c:pt idx="226">
                  <c:v>176.52507</c:v>
                </c:pt>
                <c:pt idx="227">
                  <c:v>176.603622</c:v>
                </c:pt>
                <c:pt idx="228">
                  <c:v>176.658142</c:v>
                </c:pt>
                <c:pt idx="229">
                  <c:v>176.770523</c:v>
                </c:pt>
                <c:pt idx="230">
                  <c:v>176.839249</c:v>
                </c:pt>
                <c:pt idx="231">
                  <c:v>176.839249</c:v>
                </c:pt>
                <c:pt idx="232">
                  <c:v>176.85000600000001</c:v>
                </c:pt>
                <c:pt idx="233">
                  <c:v>177.02937299999999</c:v>
                </c:pt>
                <c:pt idx="234">
                  <c:v>177.16322299999999</c:v>
                </c:pt>
                <c:pt idx="235">
                  <c:v>177.408691</c:v>
                </c:pt>
                <c:pt idx="236">
                  <c:v>177.43812600000001</c:v>
                </c:pt>
                <c:pt idx="237">
                  <c:v>177.49704</c:v>
                </c:pt>
                <c:pt idx="238">
                  <c:v>177.516693</c:v>
                </c:pt>
                <c:pt idx="239">
                  <c:v>177.565765</c:v>
                </c:pt>
                <c:pt idx="240">
                  <c:v>177.634491</c:v>
                </c:pt>
                <c:pt idx="241">
                  <c:v>177.752319</c:v>
                </c:pt>
                <c:pt idx="242">
                  <c:v>177.810913</c:v>
                </c:pt>
                <c:pt idx="243">
                  <c:v>177.879929</c:v>
                </c:pt>
                <c:pt idx="244">
                  <c:v>177.96829199999999</c:v>
                </c:pt>
                <c:pt idx="245">
                  <c:v>178.43956</c:v>
                </c:pt>
                <c:pt idx="246">
                  <c:v>178.91000399999999</c:v>
                </c:pt>
                <c:pt idx="247">
                  <c:v>178.94026199999999</c:v>
                </c:pt>
                <c:pt idx="248">
                  <c:v>179.21000699999999</c:v>
                </c:pt>
                <c:pt idx="249">
                  <c:v>179.89259300000001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B-4F8F-AD13-9EB3C580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51504"/>
        <c:axId val="506850096"/>
      </c:scatterChart>
      <c:valAx>
        <c:axId val="50685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6850096"/>
        <c:crosses val="autoZero"/>
        <c:crossBetween val="midCat"/>
      </c:valAx>
      <c:valAx>
        <c:axId val="50685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HON (Honeywell Inc)  /  $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68515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Period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HON (Honeywell Inc)  /  $</c:v>
          </c:tx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3'!$F$2:$F$253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0-496A-BEF3-6907434C87B1}"/>
            </c:ext>
          </c:extLst>
        </c:ser>
        <c:ser>
          <c:idx val="1"/>
          <c:order val="1"/>
          <c:tx>
            <c:v>Predicted HON (Honeywell Inc)  /  $</c:v>
          </c:tx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3'!$AD$26:$AD$277</c:f>
              <c:numCache>
                <c:formatCode>0.00</c:formatCode>
                <c:ptCount val="252"/>
                <c:pt idx="0">
                  <c:v>161.61830424681591</c:v>
                </c:pt>
                <c:pt idx="1">
                  <c:v>161.58691498952138</c:v>
                </c:pt>
                <c:pt idx="2">
                  <c:v>161.55552573222681</c:v>
                </c:pt>
                <c:pt idx="3">
                  <c:v>161.52413647493225</c:v>
                </c:pt>
                <c:pt idx="4">
                  <c:v>161.49274721763769</c:v>
                </c:pt>
                <c:pt idx="5">
                  <c:v>161.46135796034315</c:v>
                </c:pt>
                <c:pt idx="6">
                  <c:v>161.42996870304859</c:v>
                </c:pt>
                <c:pt idx="7">
                  <c:v>161.39857944575402</c:v>
                </c:pt>
                <c:pt idx="8">
                  <c:v>161.36719018845946</c:v>
                </c:pt>
                <c:pt idx="9">
                  <c:v>161.33580093116493</c:v>
                </c:pt>
                <c:pt idx="10">
                  <c:v>161.30441167387036</c:v>
                </c:pt>
                <c:pt idx="11">
                  <c:v>161.2730224165758</c:v>
                </c:pt>
                <c:pt idx="12">
                  <c:v>161.24163315928124</c:v>
                </c:pt>
                <c:pt idx="13">
                  <c:v>161.2102439019867</c:v>
                </c:pt>
                <c:pt idx="14">
                  <c:v>161.17885464469214</c:v>
                </c:pt>
                <c:pt idx="15">
                  <c:v>161.14746538739757</c:v>
                </c:pt>
                <c:pt idx="16">
                  <c:v>161.11607613010301</c:v>
                </c:pt>
                <c:pt idx="17">
                  <c:v>161.08468687280848</c:v>
                </c:pt>
                <c:pt idx="18">
                  <c:v>161.05329761551391</c:v>
                </c:pt>
                <c:pt idx="19">
                  <c:v>161.02190835821935</c:v>
                </c:pt>
                <c:pt idx="20">
                  <c:v>160.99051910092479</c:v>
                </c:pt>
                <c:pt idx="21">
                  <c:v>160.95912984363025</c:v>
                </c:pt>
                <c:pt idx="22">
                  <c:v>160.92774058633569</c:v>
                </c:pt>
                <c:pt idx="23">
                  <c:v>160.89635132904112</c:v>
                </c:pt>
                <c:pt idx="24">
                  <c:v>160.86496207174659</c:v>
                </c:pt>
                <c:pt idx="25">
                  <c:v>160.83357281445203</c:v>
                </c:pt>
                <c:pt idx="26">
                  <c:v>160.80218355715746</c:v>
                </c:pt>
                <c:pt idx="27">
                  <c:v>160.7707942998629</c:v>
                </c:pt>
                <c:pt idx="28">
                  <c:v>160.73940504256836</c:v>
                </c:pt>
                <c:pt idx="29">
                  <c:v>160.7080157852738</c:v>
                </c:pt>
                <c:pt idx="30">
                  <c:v>160.67662652797924</c:v>
                </c:pt>
                <c:pt idx="31">
                  <c:v>160.64523727068467</c:v>
                </c:pt>
                <c:pt idx="32">
                  <c:v>160.61384801339014</c:v>
                </c:pt>
                <c:pt idx="33">
                  <c:v>160.58245875609558</c:v>
                </c:pt>
                <c:pt idx="34">
                  <c:v>160.55106949880101</c:v>
                </c:pt>
                <c:pt idx="35">
                  <c:v>160.51968024150645</c:v>
                </c:pt>
                <c:pt idx="36">
                  <c:v>160.48829098421191</c:v>
                </c:pt>
                <c:pt idx="37">
                  <c:v>160.45690172691735</c:v>
                </c:pt>
                <c:pt idx="38">
                  <c:v>160.42551246962279</c:v>
                </c:pt>
                <c:pt idx="39">
                  <c:v>160.39412321232822</c:v>
                </c:pt>
                <c:pt idx="40">
                  <c:v>160.36273395503369</c:v>
                </c:pt>
                <c:pt idx="41">
                  <c:v>160.33134469773913</c:v>
                </c:pt>
                <c:pt idx="42">
                  <c:v>160.29995544044456</c:v>
                </c:pt>
                <c:pt idx="43">
                  <c:v>160.26856618315003</c:v>
                </c:pt>
                <c:pt idx="44">
                  <c:v>160.23717692585547</c:v>
                </c:pt>
                <c:pt idx="45">
                  <c:v>160.2057876685609</c:v>
                </c:pt>
                <c:pt idx="46">
                  <c:v>160.17439841126634</c:v>
                </c:pt>
                <c:pt idx="47">
                  <c:v>160.1430091539718</c:v>
                </c:pt>
                <c:pt idx="48">
                  <c:v>160.11161989667724</c:v>
                </c:pt>
                <c:pt idx="49">
                  <c:v>160.08023063938268</c:v>
                </c:pt>
                <c:pt idx="50">
                  <c:v>160.04884138208811</c:v>
                </c:pt>
                <c:pt idx="51">
                  <c:v>160.01745212479358</c:v>
                </c:pt>
                <c:pt idx="52">
                  <c:v>159.98606286749902</c:v>
                </c:pt>
                <c:pt idx="53">
                  <c:v>159.95467361020445</c:v>
                </c:pt>
                <c:pt idx="54">
                  <c:v>159.92328435290989</c:v>
                </c:pt>
                <c:pt idx="55">
                  <c:v>159.89189509561535</c:v>
                </c:pt>
                <c:pt idx="56">
                  <c:v>159.86050583832079</c:v>
                </c:pt>
                <c:pt idx="57">
                  <c:v>159.82911658102623</c:v>
                </c:pt>
                <c:pt idx="58">
                  <c:v>159.79772732373166</c:v>
                </c:pt>
                <c:pt idx="59">
                  <c:v>159.76633806643713</c:v>
                </c:pt>
                <c:pt idx="60">
                  <c:v>159.73494880914257</c:v>
                </c:pt>
                <c:pt idx="61">
                  <c:v>159.703559551848</c:v>
                </c:pt>
                <c:pt idx="62">
                  <c:v>159.67217029455344</c:v>
                </c:pt>
                <c:pt idx="63">
                  <c:v>159.6407810372589</c:v>
                </c:pt>
                <c:pt idx="64">
                  <c:v>159.60939177996434</c:v>
                </c:pt>
                <c:pt idx="65">
                  <c:v>159.57800252266978</c:v>
                </c:pt>
                <c:pt idx="66">
                  <c:v>159.54661326537524</c:v>
                </c:pt>
                <c:pt idx="67">
                  <c:v>159.51522400808068</c:v>
                </c:pt>
                <c:pt idx="68">
                  <c:v>159.48383475078612</c:v>
                </c:pt>
                <c:pt idx="69">
                  <c:v>159.45244549349155</c:v>
                </c:pt>
                <c:pt idx="70">
                  <c:v>159.42105623619702</c:v>
                </c:pt>
                <c:pt idx="71">
                  <c:v>159.38966697890245</c:v>
                </c:pt>
                <c:pt idx="72">
                  <c:v>159.35827772160789</c:v>
                </c:pt>
                <c:pt idx="73">
                  <c:v>159.32688846431333</c:v>
                </c:pt>
                <c:pt idx="74">
                  <c:v>159.29549920701879</c:v>
                </c:pt>
                <c:pt idx="75">
                  <c:v>159.26410994972423</c:v>
                </c:pt>
                <c:pt idx="76">
                  <c:v>159.23272069242967</c:v>
                </c:pt>
                <c:pt idx="77">
                  <c:v>159.2013314351351</c:v>
                </c:pt>
                <c:pt idx="78">
                  <c:v>159.16994217784057</c:v>
                </c:pt>
                <c:pt idx="79">
                  <c:v>159.138552920546</c:v>
                </c:pt>
                <c:pt idx="80">
                  <c:v>159.10716366325144</c:v>
                </c:pt>
                <c:pt idx="81">
                  <c:v>159.07577440595688</c:v>
                </c:pt>
                <c:pt idx="82">
                  <c:v>159.04438514866234</c:v>
                </c:pt>
                <c:pt idx="83">
                  <c:v>159.01299589136778</c:v>
                </c:pt>
                <c:pt idx="84">
                  <c:v>158.98160663407322</c:v>
                </c:pt>
                <c:pt idx="85">
                  <c:v>158.95021737677865</c:v>
                </c:pt>
                <c:pt idx="86">
                  <c:v>158.91882811948412</c:v>
                </c:pt>
                <c:pt idx="87">
                  <c:v>158.88743886218955</c:v>
                </c:pt>
                <c:pt idx="88">
                  <c:v>158.85604960489499</c:v>
                </c:pt>
                <c:pt idx="89">
                  <c:v>158.82466034760046</c:v>
                </c:pt>
                <c:pt idx="90">
                  <c:v>158.79327109030589</c:v>
                </c:pt>
                <c:pt idx="91">
                  <c:v>158.76188183301133</c:v>
                </c:pt>
                <c:pt idx="92">
                  <c:v>158.73049257571677</c:v>
                </c:pt>
                <c:pt idx="93">
                  <c:v>158.69910331842223</c:v>
                </c:pt>
                <c:pt idx="94">
                  <c:v>158.66771406112767</c:v>
                </c:pt>
                <c:pt idx="95">
                  <c:v>158.63632480383311</c:v>
                </c:pt>
                <c:pt idx="96">
                  <c:v>158.60493554653854</c:v>
                </c:pt>
                <c:pt idx="97">
                  <c:v>158.57354628924401</c:v>
                </c:pt>
                <c:pt idx="98">
                  <c:v>158.54215703194944</c:v>
                </c:pt>
                <c:pt idx="99">
                  <c:v>158.51076777465488</c:v>
                </c:pt>
                <c:pt idx="100">
                  <c:v>158.47937851736032</c:v>
                </c:pt>
                <c:pt idx="101">
                  <c:v>158.44798926006578</c:v>
                </c:pt>
                <c:pt idx="102">
                  <c:v>158.41660000277122</c:v>
                </c:pt>
                <c:pt idx="103">
                  <c:v>158.38521074547666</c:v>
                </c:pt>
                <c:pt idx="104">
                  <c:v>158.35382148818209</c:v>
                </c:pt>
                <c:pt idx="105">
                  <c:v>158.32243223088756</c:v>
                </c:pt>
                <c:pt idx="106">
                  <c:v>158.29104297359299</c:v>
                </c:pt>
                <c:pt idx="107">
                  <c:v>158.25965371629843</c:v>
                </c:pt>
                <c:pt idx="108">
                  <c:v>158.2282644590039</c:v>
                </c:pt>
                <c:pt idx="109">
                  <c:v>158.19687520170933</c:v>
                </c:pt>
                <c:pt idx="110">
                  <c:v>158.16548594441477</c:v>
                </c:pt>
                <c:pt idx="111">
                  <c:v>158.13409668712021</c:v>
                </c:pt>
                <c:pt idx="112">
                  <c:v>158.10270742982567</c:v>
                </c:pt>
                <c:pt idx="113">
                  <c:v>158.07131817253111</c:v>
                </c:pt>
                <c:pt idx="114">
                  <c:v>158.03992891523654</c:v>
                </c:pt>
                <c:pt idx="115">
                  <c:v>158.00853965794198</c:v>
                </c:pt>
                <c:pt idx="116">
                  <c:v>157.97715040064745</c:v>
                </c:pt>
                <c:pt idx="117">
                  <c:v>157.94576114335288</c:v>
                </c:pt>
                <c:pt idx="118">
                  <c:v>157.91437188605832</c:v>
                </c:pt>
                <c:pt idx="119">
                  <c:v>157.88298262876376</c:v>
                </c:pt>
                <c:pt idx="120">
                  <c:v>157.85159337146922</c:v>
                </c:pt>
                <c:pt idx="121">
                  <c:v>157.82020411417466</c:v>
                </c:pt>
                <c:pt idx="122">
                  <c:v>157.78881485688009</c:v>
                </c:pt>
                <c:pt idx="123">
                  <c:v>157.75742559958553</c:v>
                </c:pt>
                <c:pt idx="124">
                  <c:v>157.726036342291</c:v>
                </c:pt>
                <c:pt idx="125">
                  <c:v>157.69464708499643</c:v>
                </c:pt>
                <c:pt idx="126">
                  <c:v>157.66325782770187</c:v>
                </c:pt>
                <c:pt idx="127">
                  <c:v>157.63186857040733</c:v>
                </c:pt>
                <c:pt idx="128">
                  <c:v>157.60047931311277</c:v>
                </c:pt>
                <c:pt idx="129">
                  <c:v>157.56909005581821</c:v>
                </c:pt>
                <c:pt idx="130">
                  <c:v>157.53770079852364</c:v>
                </c:pt>
                <c:pt idx="131">
                  <c:v>157.50631154122911</c:v>
                </c:pt>
                <c:pt idx="132">
                  <c:v>157.47492228393455</c:v>
                </c:pt>
                <c:pt idx="133">
                  <c:v>157.44353302663998</c:v>
                </c:pt>
                <c:pt idx="134">
                  <c:v>157.41214376934542</c:v>
                </c:pt>
                <c:pt idx="135">
                  <c:v>157.38075451205088</c:v>
                </c:pt>
                <c:pt idx="136">
                  <c:v>157.34936525475632</c:v>
                </c:pt>
                <c:pt idx="137">
                  <c:v>157.31797599746176</c:v>
                </c:pt>
                <c:pt idx="138">
                  <c:v>157.28658674016719</c:v>
                </c:pt>
                <c:pt idx="139">
                  <c:v>157.25519748287266</c:v>
                </c:pt>
                <c:pt idx="140">
                  <c:v>157.2238082255781</c:v>
                </c:pt>
                <c:pt idx="141">
                  <c:v>157.19241896828353</c:v>
                </c:pt>
                <c:pt idx="142">
                  <c:v>157.16102971098897</c:v>
                </c:pt>
                <c:pt idx="143">
                  <c:v>157.12964045369444</c:v>
                </c:pt>
                <c:pt idx="144">
                  <c:v>157.09825119639987</c:v>
                </c:pt>
                <c:pt idx="145">
                  <c:v>157.06686193910531</c:v>
                </c:pt>
                <c:pt idx="146">
                  <c:v>157.03547268181075</c:v>
                </c:pt>
                <c:pt idx="147">
                  <c:v>157.00408342451621</c:v>
                </c:pt>
                <c:pt idx="148">
                  <c:v>156.97269416722165</c:v>
                </c:pt>
                <c:pt idx="149">
                  <c:v>156.94130490992708</c:v>
                </c:pt>
                <c:pt idx="150">
                  <c:v>156.90991565263255</c:v>
                </c:pt>
                <c:pt idx="151">
                  <c:v>156.87852639533799</c:v>
                </c:pt>
                <c:pt idx="152">
                  <c:v>156.84713713804342</c:v>
                </c:pt>
                <c:pt idx="153">
                  <c:v>156.81574788074886</c:v>
                </c:pt>
                <c:pt idx="154">
                  <c:v>156.78435862345432</c:v>
                </c:pt>
                <c:pt idx="155">
                  <c:v>156.75296936615976</c:v>
                </c:pt>
                <c:pt idx="156">
                  <c:v>156.7215801088652</c:v>
                </c:pt>
                <c:pt idx="157">
                  <c:v>156.69019085157063</c:v>
                </c:pt>
                <c:pt idx="158">
                  <c:v>156.6588015942761</c:v>
                </c:pt>
                <c:pt idx="159">
                  <c:v>156.62741233698154</c:v>
                </c:pt>
                <c:pt idx="160">
                  <c:v>156.59602307968697</c:v>
                </c:pt>
                <c:pt idx="161">
                  <c:v>156.56463382239241</c:v>
                </c:pt>
                <c:pt idx="162">
                  <c:v>156.53324456509787</c:v>
                </c:pt>
                <c:pt idx="163">
                  <c:v>156.50185530780331</c:v>
                </c:pt>
                <c:pt idx="164">
                  <c:v>156.47046605050875</c:v>
                </c:pt>
                <c:pt idx="165">
                  <c:v>156.43907679321418</c:v>
                </c:pt>
                <c:pt idx="166">
                  <c:v>156.40768753591965</c:v>
                </c:pt>
                <c:pt idx="167">
                  <c:v>156.37629827862509</c:v>
                </c:pt>
                <c:pt idx="168">
                  <c:v>156.34490902133052</c:v>
                </c:pt>
                <c:pt idx="169">
                  <c:v>156.31351976403596</c:v>
                </c:pt>
                <c:pt idx="170">
                  <c:v>156.28213050674142</c:v>
                </c:pt>
                <c:pt idx="171">
                  <c:v>156.25074124944686</c:v>
                </c:pt>
                <c:pt idx="172">
                  <c:v>156.2193519921523</c:v>
                </c:pt>
                <c:pt idx="173">
                  <c:v>156.18796273485776</c:v>
                </c:pt>
                <c:pt idx="174">
                  <c:v>156.1565734775632</c:v>
                </c:pt>
                <c:pt idx="175">
                  <c:v>156.12518422026864</c:v>
                </c:pt>
                <c:pt idx="176">
                  <c:v>156.09379496297407</c:v>
                </c:pt>
                <c:pt idx="177">
                  <c:v>156.06240570567954</c:v>
                </c:pt>
                <c:pt idx="178">
                  <c:v>156.03101644838497</c:v>
                </c:pt>
                <c:pt idx="179">
                  <c:v>155.99962719109041</c:v>
                </c:pt>
                <c:pt idx="180">
                  <c:v>155.96823793379585</c:v>
                </c:pt>
                <c:pt idx="181">
                  <c:v>155.93684867650131</c:v>
                </c:pt>
                <c:pt idx="182">
                  <c:v>155.90545941920675</c:v>
                </c:pt>
                <c:pt idx="183">
                  <c:v>155.87407016191219</c:v>
                </c:pt>
                <c:pt idx="184">
                  <c:v>155.84268090461762</c:v>
                </c:pt>
                <c:pt idx="185">
                  <c:v>155.81129164732309</c:v>
                </c:pt>
                <c:pt idx="186">
                  <c:v>155.77990239002852</c:v>
                </c:pt>
                <c:pt idx="187">
                  <c:v>155.74851313273396</c:v>
                </c:pt>
                <c:pt idx="188">
                  <c:v>155.7171238754394</c:v>
                </c:pt>
                <c:pt idx="189">
                  <c:v>155.68573461814486</c:v>
                </c:pt>
                <c:pt idx="190">
                  <c:v>155.6543453608503</c:v>
                </c:pt>
                <c:pt idx="191">
                  <c:v>155.62295610355574</c:v>
                </c:pt>
                <c:pt idx="192">
                  <c:v>155.59156684626117</c:v>
                </c:pt>
                <c:pt idx="193">
                  <c:v>155.56017758896664</c:v>
                </c:pt>
                <c:pt idx="194">
                  <c:v>155.52878833167208</c:v>
                </c:pt>
                <c:pt idx="195">
                  <c:v>155.49739907437751</c:v>
                </c:pt>
                <c:pt idx="196">
                  <c:v>155.46600981708298</c:v>
                </c:pt>
                <c:pt idx="197">
                  <c:v>155.43462055978841</c:v>
                </c:pt>
                <c:pt idx="198">
                  <c:v>155.40323130249385</c:v>
                </c:pt>
                <c:pt idx="199">
                  <c:v>155.37184204519929</c:v>
                </c:pt>
                <c:pt idx="200">
                  <c:v>155.34045278790475</c:v>
                </c:pt>
                <c:pt idx="201">
                  <c:v>155.30906353061019</c:v>
                </c:pt>
                <c:pt idx="202">
                  <c:v>155.27767427331563</c:v>
                </c:pt>
                <c:pt idx="203">
                  <c:v>155.24628501602106</c:v>
                </c:pt>
                <c:pt idx="204">
                  <c:v>155.21489575872653</c:v>
                </c:pt>
                <c:pt idx="205">
                  <c:v>155.18350650143196</c:v>
                </c:pt>
                <c:pt idx="206">
                  <c:v>155.1521172441374</c:v>
                </c:pt>
                <c:pt idx="207">
                  <c:v>155.12072798684284</c:v>
                </c:pt>
                <c:pt idx="208">
                  <c:v>155.0893387295483</c:v>
                </c:pt>
                <c:pt idx="209">
                  <c:v>155.05794947225374</c:v>
                </c:pt>
                <c:pt idx="210">
                  <c:v>155.02656021495918</c:v>
                </c:pt>
                <c:pt idx="211">
                  <c:v>154.99517095766464</c:v>
                </c:pt>
                <c:pt idx="212">
                  <c:v>154.96378170037008</c:v>
                </c:pt>
                <c:pt idx="213">
                  <c:v>154.93239244307551</c:v>
                </c:pt>
                <c:pt idx="214">
                  <c:v>154.90100318578095</c:v>
                </c:pt>
                <c:pt idx="215">
                  <c:v>154.86961392848642</c:v>
                </c:pt>
                <c:pt idx="216">
                  <c:v>154.83822467119185</c:v>
                </c:pt>
                <c:pt idx="217">
                  <c:v>154.80683541389729</c:v>
                </c:pt>
                <c:pt idx="218">
                  <c:v>154.77544615660273</c:v>
                </c:pt>
                <c:pt idx="219">
                  <c:v>154.74405689930819</c:v>
                </c:pt>
                <c:pt idx="220">
                  <c:v>154.71266764201363</c:v>
                </c:pt>
                <c:pt idx="221">
                  <c:v>154.68127838471906</c:v>
                </c:pt>
                <c:pt idx="222">
                  <c:v>154.6498891274245</c:v>
                </c:pt>
                <c:pt idx="223">
                  <c:v>154.61849987012997</c:v>
                </c:pt>
                <c:pt idx="224">
                  <c:v>154.5871106128354</c:v>
                </c:pt>
                <c:pt idx="225">
                  <c:v>154.55572135554084</c:v>
                </c:pt>
                <c:pt idx="226">
                  <c:v>154.52433209824628</c:v>
                </c:pt>
                <c:pt idx="227">
                  <c:v>154.49294284095174</c:v>
                </c:pt>
                <c:pt idx="228">
                  <c:v>154.46155358365718</c:v>
                </c:pt>
                <c:pt idx="229">
                  <c:v>154.43016432636261</c:v>
                </c:pt>
                <c:pt idx="230">
                  <c:v>154.39877506906805</c:v>
                </c:pt>
                <c:pt idx="231">
                  <c:v>154.36738581177352</c:v>
                </c:pt>
                <c:pt idx="232">
                  <c:v>154.33599655447895</c:v>
                </c:pt>
                <c:pt idx="233">
                  <c:v>154.30460729718439</c:v>
                </c:pt>
                <c:pt idx="234">
                  <c:v>154.27321803988985</c:v>
                </c:pt>
                <c:pt idx="235">
                  <c:v>154.24182878259529</c:v>
                </c:pt>
                <c:pt idx="236">
                  <c:v>154.21043952530073</c:v>
                </c:pt>
                <c:pt idx="237">
                  <c:v>154.17905026800616</c:v>
                </c:pt>
                <c:pt idx="238">
                  <c:v>154.14766101071163</c:v>
                </c:pt>
                <c:pt idx="239">
                  <c:v>154.11627175341707</c:v>
                </c:pt>
                <c:pt idx="240">
                  <c:v>154.0848824961225</c:v>
                </c:pt>
                <c:pt idx="241">
                  <c:v>154.05349323882794</c:v>
                </c:pt>
                <c:pt idx="242">
                  <c:v>154.02210398153341</c:v>
                </c:pt>
                <c:pt idx="243">
                  <c:v>153.99071472423884</c:v>
                </c:pt>
                <c:pt idx="244">
                  <c:v>153.95932546694428</c:v>
                </c:pt>
                <c:pt idx="245">
                  <c:v>153.92793620964972</c:v>
                </c:pt>
                <c:pt idx="246">
                  <c:v>153.89654695235518</c:v>
                </c:pt>
                <c:pt idx="247">
                  <c:v>153.86515769506062</c:v>
                </c:pt>
                <c:pt idx="248">
                  <c:v>153.83376843776605</c:v>
                </c:pt>
                <c:pt idx="249">
                  <c:v>153.80237918047149</c:v>
                </c:pt>
                <c:pt idx="250">
                  <c:v>153.77098992317696</c:v>
                </c:pt>
                <c:pt idx="251">
                  <c:v>153.73960066588239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E0-496A-BEF3-6907434C8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31760"/>
        <c:axId val="490733168"/>
      </c:scatterChart>
      <c:valAx>
        <c:axId val="49073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0733168"/>
        <c:crosses val="autoZero"/>
        <c:crossBetween val="midCat"/>
      </c:valAx>
      <c:valAx>
        <c:axId val="490733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HON (Honeywell Inc)  /  $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90731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Period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3'!$AE$26:$AE$277</c:f>
              <c:numCache>
                <c:formatCode>0.00</c:formatCode>
                <c:ptCount val="252"/>
                <c:pt idx="0">
                  <c:v>15.411068753184082</c:v>
                </c:pt>
                <c:pt idx="1">
                  <c:v>15.071227010478623</c:v>
                </c:pt>
                <c:pt idx="2">
                  <c:v>16.255387267773187</c:v>
                </c:pt>
                <c:pt idx="3">
                  <c:v>16.228182525067751</c:v>
                </c:pt>
                <c:pt idx="4">
                  <c:v>14.885060782362302</c:v>
                </c:pt>
                <c:pt idx="5">
                  <c:v>16.97820203965685</c:v>
                </c:pt>
                <c:pt idx="6">
                  <c:v>15.095101296951412</c:v>
                </c:pt>
                <c:pt idx="7">
                  <c:v>15.440669554245972</c:v>
                </c:pt>
                <c:pt idx="8">
                  <c:v>12.624890811540553</c:v>
                </c:pt>
                <c:pt idx="9">
                  <c:v>11.978835068835082</c:v>
                </c:pt>
                <c:pt idx="10">
                  <c:v>12.265489326129625</c:v>
                </c:pt>
                <c:pt idx="11">
                  <c:v>12.021975583424194</c:v>
                </c:pt>
                <c:pt idx="12">
                  <c:v>14.026753840718754</c:v>
                </c:pt>
                <c:pt idx="13">
                  <c:v>14.941749098013304</c:v>
                </c:pt>
                <c:pt idx="14">
                  <c:v>14.118997355307869</c:v>
                </c:pt>
                <c:pt idx="15">
                  <c:v>9.9974476126024285</c:v>
                </c:pt>
                <c:pt idx="16">
                  <c:v>8.2910588698970002</c:v>
                </c:pt>
                <c:pt idx="17">
                  <c:v>8.9704281271915249</c:v>
                </c:pt>
                <c:pt idx="18">
                  <c:v>9.7872323844860887</c:v>
                </c:pt>
                <c:pt idx="19">
                  <c:v>11.242236641780664</c:v>
                </c:pt>
                <c:pt idx="20">
                  <c:v>10.321278899075224</c:v>
                </c:pt>
                <c:pt idx="21">
                  <c:v>9.9108501563697473</c:v>
                </c:pt>
                <c:pt idx="22">
                  <c:v>11.87635141366431</c:v>
                </c:pt>
                <c:pt idx="23">
                  <c:v>13.262629670958887</c:v>
                </c:pt>
                <c:pt idx="24">
                  <c:v>12.891476928253411</c:v>
                </c:pt>
                <c:pt idx="25">
                  <c:v>12.353423185547967</c:v>
                </c:pt>
                <c:pt idx="26">
                  <c:v>12.67935344284254</c:v>
                </c:pt>
                <c:pt idx="27">
                  <c:v>10.688266700137092</c:v>
                </c:pt>
                <c:pt idx="28">
                  <c:v>12.545781957431643</c:v>
                </c:pt>
                <c:pt idx="29">
                  <c:v>12.488807214726194</c:v>
                </c:pt>
                <c:pt idx="30">
                  <c:v>12.539834472020772</c:v>
                </c:pt>
                <c:pt idx="31">
                  <c:v>12.453410729315323</c:v>
                </c:pt>
                <c:pt idx="32">
                  <c:v>13.044415986609863</c:v>
                </c:pt>
                <c:pt idx="33">
                  <c:v>12.683105243904436</c:v>
                </c:pt>
                <c:pt idx="34">
                  <c:v>12.655549501198976</c:v>
                </c:pt>
                <c:pt idx="35">
                  <c:v>13.256381758493546</c:v>
                </c:pt>
                <c:pt idx="36">
                  <c:v>17.008749015788084</c:v>
                </c:pt>
                <c:pt idx="37">
                  <c:v>15.145301273082652</c:v>
                </c:pt>
                <c:pt idx="38">
                  <c:v>13.851281530377207</c:v>
                </c:pt>
                <c:pt idx="39">
                  <c:v>13.980845787671768</c:v>
                </c:pt>
                <c:pt idx="40">
                  <c:v>14.159498044966313</c:v>
                </c:pt>
                <c:pt idx="41">
                  <c:v>15.477035302260873</c:v>
                </c:pt>
                <c:pt idx="42">
                  <c:v>15.12550555955545</c:v>
                </c:pt>
                <c:pt idx="43">
                  <c:v>17.699725816849963</c:v>
                </c:pt>
                <c:pt idx="44">
                  <c:v>16.926046074144523</c:v>
                </c:pt>
                <c:pt idx="45">
                  <c:v>17.232338331439109</c:v>
                </c:pt>
                <c:pt idx="46">
                  <c:v>18.765863588733652</c:v>
                </c:pt>
                <c:pt idx="47">
                  <c:v>19.749583846028202</c:v>
                </c:pt>
                <c:pt idx="48">
                  <c:v>17.522871103322757</c:v>
                </c:pt>
                <c:pt idx="49">
                  <c:v>16.69029236061732</c:v>
                </c:pt>
                <c:pt idx="50">
                  <c:v>16.260255617911895</c:v>
                </c:pt>
                <c:pt idx="51">
                  <c:v>13.886264875206422</c:v>
                </c:pt>
                <c:pt idx="52">
                  <c:v>10.393026132500978</c:v>
                </c:pt>
                <c:pt idx="53">
                  <c:v>12.309471389795561</c:v>
                </c:pt>
                <c:pt idx="54">
                  <c:v>12.547021647090105</c:v>
                </c:pt>
                <c:pt idx="55">
                  <c:v>15.199764904384637</c:v>
                </c:pt>
                <c:pt idx="56">
                  <c:v>10.204420161679224</c:v>
                </c:pt>
                <c:pt idx="57">
                  <c:v>8.3704374189737791</c:v>
                </c:pt>
                <c:pt idx="58">
                  <c:v>12.220964676268324</c:v>
                </c:pt>
                <c:pt idx="59">
                  <c:v>13.911548933562869</c:v>
                </c:pt>
                <c:pt idx="60">
                  <c:v>13.402975190857433</c:v>
                </c:pt>
                <c:pt idx="61">
                  <c:v>12.383827448152005</c:v>
                </c:pt>
                <c:pt idx="62">
                  <c:v>14.054819705446562</c:v>
                </c:pt>
                <c:pt idx="63">
                  <c:v>16.246135962741107</c:v>
                </c:pt>
                <c:pt idx="64">
                  <c:v>18.270537220035663</c:v>
                </c:pt>
                <c:pt idx="65">
                  <c:v>17.261246477330218</c:v>
                </c:pt>
                <c:pt idx="66">
                  <c:v>17.970079734624761</c:v>
                </c:pt>
                <c:pt idx="67">
                  <c:v>16.636768991919325</c:v>
                </c:pt>
                <c:pt idx="68">
                  <c:v>18.081930249213883</c:v>
                </c:pt>
                <c:pt idx="69">
                  <c:v>17.956245506508452</c:v>
                </c:pt>
                <c:pt idx="70">
                  <c:v>17.182565763802984</c:v>
                </c:pt>
                <c:pt idx="71">
                  <c:v>12.687924021097558</c:v>
                </c:pt>
                <c:pt idx="72">
                  <c:v>5.3853742783921064</c:v>
                </c:pt>
                <c:pt idx="73">
                  <c:v>4.8080295356866714</c:v>
                </c:pt>
                <c:pt idx="74">
                  <c:v>-1.8037392070187934</c:v>
                </c:pt>
                <c:pt idx="75">
                  <c:v>0.81384705027576842</c:v>
                </c:pt>
                <c:pt idx="76">
                  <c:v>2.888556307570326</c:v>
                </c:pt>
                <c:pt idx="77">
                  <c:v>0.60024356486491115</c:v>
                </c:pt>
                <c:pt idx="78">
                  <c:v>9.8116708221594422</c:v>
                </c:pt>
                <c:pt idx="79">
                  <c:v>3.6539270794540073</c:v>
                </c:pt>
                <c:pt idx="80">
                  <c:v>2.8068073367485624</c:v>
                </c:pt>
                <c:pt idx="81">
                  <c:v>-8.1877124059568871</c:v>
                </c:pt>
                <c:pt idx="82">
                  <c:v>0.55977085133764604</c:v>
                </c:pt>
                <c:pt idx="83">
                  <c:v>-7.6017718913677754</c:v>
                </c:pt>
                <c:pt idx="84">
                  <c:v>-25.87120963407321</c:v>
                </c:pt>
                <c:pt idx="85">
                  <c:v>-11.467643376778653</c:v>
                </c:pt>
                <c:pt idx="86">
                  <c:v>-25.393849119484116</c:v>
                </c:pt>
                <c:pt idx="87">
                  <c:v>-28.787691862189547</c:v>
                </c:pt>
                <c:pt idx="88">
                  <c:v>-40.789048604894987</c:v>
                </c:pt>
                <c:pt idx="89">
                  <c:v>-41.399275347600451</c:v>
                </c:pt>
                <c:pt idx="90">
                  <c:v>-47.744550090305893</c:v>
                </c:pt>
                <c:pt idx="91">
                  <c:v>-56.241709833011328</c:v>
                </c:pt>
                <c:pt idx="92">
                  <c:v>-40.762207575716772</c:v>
                </c:pt>
                <c:pt idx="93">
                  <c:v>-30.721625318422227</c:v>
                </c:pt>
                <c:pt idx="94">
                  <c:v>-23.040227061127666</c:v>
                </c:pt>
                <c:pt idx="95">
                  <c:v>-29.059725803833118</c:v>
                </c:pt>
                <c:pt idx="96">
                  <c:v>-28.554550546538536</c:v>
                </c:pt>
                <c:pt idx="97">
                  <c:v>-26.509474289243997</c:v>
                </c:pt>
                <c:pt idx="98">
                  <c:v>-30.505444031949452</c:v>
                </c:pt>
                <c:pt idx="99">
                  <c:v>-27.414057774654879</c:v>
                </c:pt>
                <c:pt idx="100">
                  <c:v>-32.673516517360312</c:v>
                </c:pt>
                <c:pt idx="101">
                  <c:v>-26.176627260065771</c:v>
                </c:pt>
                <c:pt idx="102">
                  <c:v>-24.921239002771216</c:v>
                </c:pt>
                <c:pt idx="103">
                  <c:v>-20.931566745476658</c:v>
                </c:pt>
                <c:pt idx="104">
                  <c:v>-16.774109488182091</c:v>
                </c:pt>
                <c:pt idx="105">
                  <c:v>-22.161894230887555</c:v>
                </c:pt>
                <c:pt idx="106">
                  <c:v>-19.514705973592982</c:v>
                </c:pt>
                <c:pt idx="107">
                  <c:v>-25.159128716298426</c:v>
                </c:pt>
                <c:pt idx="108">
                  <c:v>-27.605354459003905</c:v>
                </c:pt>
                <c:pt idx="109">
                  <c:v>-21.661230201709344</c:v>
                </c:pt>
                <c:pt idx="110">
                  <c:v>-24.216053944414767</c:v>
                </c:pt>
                <c:pt idx="111">
                  <c:v>-27.836931687120199</c:v>
                </c:pt>
                <c:pt idx="112">
                  <c:v>-26.78883442982567</c:v>
                </c:pt>
                <c:pt idx="113">
                  <c:v>-25.128737172531117</c:v>
                </c:pt>
                <c:pt idx="114">
                  <c:v>-24.268169915236541</c:v>
                </c:pt>
                <c:pt idx="115">
                  <c:v>-19.933023657941987</c:v>
                </c:pt>
                <c:pt idx="116">
                  <c:v>-17.058800400647442</c:v>
                </c:pt>
                <c:pt idx="117">
                  <c:v>-13.67125514335288</c:v>
                </c:pt>
                <c:pt idx="118">
                  <c:v>-17.844928886058312</c:v>
                </c:pt>
                <c:pt idx="119">
                  <c:v>-22.403551628763751</c:v>
                </c:pt>
                <c:pt idx="120">
                  <c:v>-24.395706371469231</c:v>
                </c:pt>
                <c:pt idx="121">
                  <c:v>-24.690062114174651</c:v>
                </c:pt>
                <c:pt idx="122">
                  <c:v>-26.465068856880094</c:v>
                </c:pt>
                <c:pt idx="123">
                  <c:v>-26.68046059958553</c:v>
                </c:pt>
                <c:pt idx="124">
                  <c:v>-22.582207342290985</c:v>
                </c:pt>
                <c:pt idx="125">
                  <c:v>-25.146887084996422</c:v>
                </c:pt>
                <c:pt idx="126">
                  <c:v>-31.719211827701869</c:v>
                </c:pt>
                <c:pt idx="127">
                  <c:v>-36.248216570407337</c:v>
                </c:pt>
                <c:pt idx="128">
                  <c:v>-31.264824313112769</c:v>
                </c:pt>
                <c:pt idx="129">
                  <c:v>-32.864210055818205</c:v>
                </c:pt>
                <c:pt idx="130">
                  <c:v>-22.262599798523638</c:v>
                </c:pt>
                <c:pt idx="131">
                  <c:v>-26.298212541229105</c:v>
                </c:pt>
                <c:pt idx="132">
                  <c:v>-22.209755283934555</c:v>
                </c:pt>
                <c:pt idx="133">
                  <c:v>-20.527700026639991</c:v>
                </c:pt>
                <c:pt idx="134">
                  <c:v>-19.014697769345418</c:v>
                </c:pt>
                <c:pt idx="135">
                  <c:v>-13.255693512050897</c:v>
                </c:pt>
                <c:pt idx="136">
                  <c:v>-9.5948332547563098</c:v>
                </c:pt>
                <c:pt idx="137">
                  <c:v>-10.587644997461751</c:v>
                </c:pt>
                <c:pt idx="138">
                  <c:v>-12.256633740167189</c:v>
                </c:pt>
                <c:pt idx="139">
                  <c:v>-11.897104482872663</c:v>
                </c:pt>
                <c:pt idx="140">
                  <c:v>-9.7079082255781088</c:v>
                </c:pt>
                <c:pt idx="141">
                  <c:v>-4.7046259682835228</c:v>
                </c:pt>
                <c:pt idx="142">
                  <c:v>-2.1276437109889628</c:v>
                </c:pt>
                <c:pt idx="143">
                  <c:v>3.3330365463055784</c:v>
                </c:pt>
                <c:pt idx="144">
                  <c:v>4.9057158036001169</c:v>
                </c:pt>
                <c:pt idx="145">
                  <c:v>0.14421306089468544</c:v>
                </c:pt>
                <c:pt idx="146">
                  <c:v>-3.7820246818107535</c:v>
                </c:pt>
                <c:pt idx="147">
                  <c:v>-14.37058442451621</c:v>
                </c:pt>
                <c:pt idx="148">
                  <c:v>-13.27521516722166</c:v>
                </c:pt>
                <c:pt idx="149">
                  <c:v>-11.135731909927074</c:v>
                </c:pt>
                <c:pt idx="150">
                  <c:v>-8.6382936526325409</c:v>
                </c:pt>
                <c:pt idx="151">
                  <c:v>-9.3725753953379751</c:v>
                </c:pt>
                <c:pt idx="152">
                  <c:v>-9.4505761380434308</c:v>
                </c:pt>
                <c:pt idx="153">
                  <c:v>-12.26310488074887</c:v>
                </c:pt>
                <c:pt idx="154">
                  <c:v>-12.659297623454336</c:v>
                </c:pt>
                <c:pt idx="155">
                  <c:v>-12.707452366159771</c:v>
                </c:pt>
                <c:pt idx="156">
                  <c:v>-19.149452108865205</c:v>
                </c:pt>
                <c:pt idx="157">
                  <c:v>-15.031178851570644</c:v>
                </c:pt>
                <c:pt idx="158">
                  <c:v>-19.225894594276099</c:v>
                </c:pt>
                <c:pt idx="159">
                  <c:v>-14.19278133698154</c:v>
                </c:pt>
                <c:pt idx="160">
                  <c:v>-12.819000079686958</c:v>
                </c:pt>
                <c:pt idx="161">
                  <c:v>-13.264905822392421</c:v>
                </c:pt>
                <c:pt idx="162">
                  <c:v>-12.328624565097869</c:v>
                </c:pt>
                <c:pt idx="163">
                  <c:v>-10.109613307803301</c:v>
                </c:pt>
                <c:pt idx="164">
                  <c:v>-12.315574050508758</c:v>
                </c:pt>
                <c:pt idx="165">
                  <c:v>-11.667668793214176</c:v>
                </c:pt>
                <c:pt idx="166">
                  <c:v>-15.832553535919658</c:v>
                </c:pt>
                <c:pt idx="167">
                  <c:v>-14.727235278625074</c:v>
                </c:pt>
                <c:pt idx="168">
                  <c:v>-13.661681021330509</c:v>
                </c:pt>
                <c:pt idx="169">
                  <c:v>-9.046216764035961</c:v>
                </c:pt>
                <c:pt idx="170">
                  <c:v>-5.2063705067414219</c:v>
                </c:pt>
                <c:pt idx="171">
                  <c:v>-4.0314422494468545</c:v>
                </c:pt>
                <c:pt idx="172">
                  <c:v>-2.0908419921522921</c:v>
                </c:pt>
                <c:pt idx="173">
                  <c:v>-3.6604057348577612</c:v>
                </c:pt>
                <c:pt idx="174">
                  <c:v>-2.2667264775631963</c:v>
                </c:pt>
                <c:pt idx="175">
                  <c:v>-2.3844922202686405</c:v>
                </c:pt>
                <c:pt idx="176">
                  <c:v>-3.2281639629740653</c:v>
                </c:pt>
                <c:pt idx="177">
                  <c:v>-7.4725927056795456</c:v>
                </c:pt>
                <c:pt idx="178">
                  <c:v>-6.1186784483849692</c:v>
                </c:pt>
                <c:pt idx="179">
                  <c:v>-4.8443231910904103</c:v>
                </c:pt>
                <c:pt idx="180">
                  <c:v>-2.2573769337958538</c:v>
                </c:pt>
                <c:pt idx="181">
                  <c:v>-7.6155136765013083</c:v>
                </c:pt>
                <c:pt idx="182">
                  <c:v>-7.3753084192067604</c:v>
                </c:pt>
                <c:pt idx="183">
                  <c:v>-8.1791851619121871</c:v>
                </c:pt>
                <c:pt idx="184">
                  <c:v>-9.3410479046176249</c:v>
                </c:pt>
                <c:pt idx="185">
                  <c:v>-5.8392766473230893</c:v>
                </c:pt>
                <c:pt idx="186">
                  <c:v>-4.0577953900285308</c:v>
                </c:pt>
                <c:pt idx="187">
                  <c:v>-1.5106281327339559</c:v>
                </c:pt>
                <c:pt idx="188">
                  <c:v>2.8164611245605897</c:v>
                </c:pt>
                <c:pt idx="189">
                  <c:v>3.6930803818551396</c:v>
                </c:pt>
                <c:pt idx="190">
                  <c:v>3.5156526391496925</c:v>
                </c:pt>
                <c:pt idx="191">
                  <c:v>3.3570398964442631</c:v>
                </c:pt>
                <c:pt idx="192">
                  <c:v>4.6884321537388303</c:v>
                </c:pt>
                <c:pt idx="193">
                  <c:v>3.199817411033365</c:v>
                </c:pt>
                <c:pt idx="194">
                  <c:v>1.8512166683279361</c:v>
                </c:pt>
                <c:pt idx="195">
                  <c:v>1.3526069256224957</c:v>
                </c:pt>
                <c:pt idx="196">
                  <c:v>0.70398818291701559</c:v>
                </c:pt>
                <c:pt idx="197">
                  <c:v>2.0653794402115864</c:v>
                </c:pt>
                <c:pt idx="198">
                  <c:v>3.9667636975061384</c:v>
                </c:pt>
                <c:pt idx="199">
                  <c:v>9.1581569548007167</c:v>
                </c:pt>
                <c:pt idx="200">
                  <c:v>9.9695452120952552</c:v>
                </c:pt>
                <c:pt idx="201">
                  <c:v>10.680941469389808</c:v>
                </c:pt>
                <c:pt idx="202">
                  <c:v>13.102330726684386</c:v>
                </c:pt>
                <c:pt idx="203">
                  <c:v>10.303717983978942</c:v>
                </c:pt>
                <c:pt idx="204">
                  <c:v>12.755105241273469</c:v>
                </c:pt>
                <c:pt idx="205">
                  <c:v>17.286494498568032</c:v>
                </c:pt>
                <c:pt idx="206">
                  <c:v>11.147885755862603</c:v>
                </c:pt>
                <c:pt idx="207">
                  <c:v>11.569274013157155</c:v>
                </c:pt>
                <c:pt idx="208">
                  <c:v>9.1806652704516978</c:v>
                </c:pt>
                <c:pt idx="209">
                  <c:v>10.692050527746261</c:v>
                </c:pt>
                <c:pt idx="210">
                  <c:v>9.2434437850408244</c:v>
                </c:pt>
                <c:pt idx="211">
                  <c:v>11.454826042335355</c:v>
                </c:pt>
                <c:pt idx="212">
                  <c:v>13.506219299629919</c:v>
                </c:pt>
                <c:pt idx="213">
                  <c:v>13.36761055692449</c:v>
                </c:pt>
                <c:pt idx="214">
                  <c:v>15.098996814219049</c:v>
                </c:pt>
                <c:pt idx="215">
                  <c:v>15.470382071513598</c:v>
                </c:pt>
                <c:pt idx="216">
                  <c:v>13.861772328808144</c:v>
                </c:pt>
                <c:pt idx="217">
                  <c:v>6.5631595861026994</c:v>
                </c:pt>
                <c:pt idx="218">
                  <c:v>7.9045468433972701</c:v>
                </c:pt>
                <c:pt idx="219">
                  <c:v>4.0459361006918186</c:v>
                </c:pt>
                <c:pt idx="220">
                  <c:v>4.0473273579863758</c:v>
                </c:pt>
                <c:pt idx="221">
                  <c:v>6.808726615280932</c:v>
                </c:pt>
                <c:pt idx="222">
                  <c:v>9.9901098725754878</c:v>
                </c:pt>
                <c:pt idx="223">
                  <c:v>9.8914951298700373</c:v>
                </c:pt>
                <c:pt idx="224">
                  <c:v>10.022890387164608</c:v>
                </c:pt>
                <c:pt idx="225">
                  <c:v>9.1242716444591565</c:v>
                </c:pt>
                <c:pt idx="226">
                  <c:v>11.085668901753735</c:v>
                </c:pt>
                <c:pt idx="227">
                  <c:v>14.227058159048255</c:v>
                </c:pt>
                <c:pt idx="228">
                  <c:v>12.428445416342811</c:v>
                </c:pt>
                <c:pt idx="229">
                  <c:v>17.119838673637389</c:v>
                </c:pt>
                <c:pt idx="230">
                  <c:v>19.381223930931952</c:v>
                </c:pt>
                <c:pt idx="231">
                  <c:v>20.012619188226495</c:v>
                </c:pt>
                <c:pt idx="232">
                  <c:v>21.024004445521058</c:v>
                </c:pt>
                <c:pt idx="233">
                  <c:v>17.245395702815614</c:v>
                </c:pt>
                <c:pt idx="234">
                  <c:v>19.196782960110141</c:v>
                </c:pt>
                <c:pt idx="235">
                  <c:v>18.36817221740472</c:v>
                </c:pt>
                <c:pt idx="236">
                  <c:v>20.649561474699283</c:v>
                </c:pt>
                <c:pt idx="237">
                  <c:v>17.410945731993849</c:v>
                </c:pt>
                <c:pt idx="238">
                  <c:v>19.112333989288373</c:v>
                </c:pt>
                <c:pt idx="239">
                  <c:v>18.753723246582922</c:v>
                </c:pt>
                <c:pt idx="240">
                  <c:v>22.765123503877504</c:v>
                </c:pt>
                <c:pt idx="241">
                  <c:v>21.48649976117207</c:v>
                </c:pt>
                <c:pt idx="242">
                  <c:v>16.147894018466587</c:v>
                </c:pt>
                <c:pt idx="243">
                  <c:v>12.759285275761158</c:v>
                </c:pt>
                <c:pt idx="244">
                  <c:v>7.2006785330557079</c:v>
                </c:pt>
                <c:pt idx="245">
                  <c:v>10.672069790350292</c:v>
                </c:pt>
                <c:pt idx="246">
                  <c:v>11.053450047644816</c:v>
                </c:pt>
                <c:pt idx="247">
                  <c:v>19.744843304939394</c:v>
                </c:pt>
                <c:pt idx="248">
                  <c:v>25.376238562233937</c:v>
                </c:pt>
                <c:pt idx="249">
                  <c:v>25.107624819528496</c:v>
                </c:pt>
                <c:pt idx="250">
                  <c:v>29.509009076823048</c:v>
                </c:pt>
                <c:pt idx="251">
                  <c:v>30.530403334117608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7-4BAF-B781-8077EA4F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97912"/>
        <c:axId val="544198968"/>
      </c:scatterChart>
      <c:valAx>
        <c:axId val="54419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4198968"/>
        <c:crosses val="autoZero"/>
        <c:crossBetween val="midCat"/>
      </c:valAx>
      <c:valAx>
        <c:axId val="544198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44197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030876-6FF5-48BA-93C0-1ABCE85ED626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75E5E-0EB0-B4BE-815D-0B9BE19369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1960246</xdr:colOff>
      <xdr:row>2</xdr:row>
      <xdr:rowOff>190500</xdr:rowOff>
    </xdr:from>
    <xdr:to>
      <xdr:col>25</xdr:col>
      <xdr:colOff>1960246</xdr:colOff>
      <xdr:row>12</xdr:row>
      <xdr:rowOff>190500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17D84C-F3C1-2EBD-1104-7D631E15A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1964056</xdr:colOff>
      <xdr:row>24</xdr:row>
      <xdr:rowOff>186690</xdr:rowOff>
    </xdr:from>
    <xdr:to>
      <xdr:col>25</xdr:col>
      <xdr:colOff>1964056</xdr:colOff>
      <xdr:row>35</xdr:row>
      <xdr:rowOff>1905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8260B7C-0F2B-4E97-A5AC-8BF9FE09B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1941196</xdr:colOff>
      <xdr:row>14</xdr:row>
      <xdr:rowOff>11430</xdr:rowOff>
    </xdr:from>
    <xdr:to>
      <xdr:col>25</xdr:col>
      <xdr:colOff>1941196</xdr:colOff>
      <xdr:row>24</xdr:row>
      <xdr:rowOff>1905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4D3A92E-C578-3BAC-C2B8-849CAF41F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219075</xdr:colOff>
      <xdr:row>10</xdr:row>
      <xdr:rowOff>180975</xdr:rowOff>
    </xdr:from>
    <xdr:to>
      <xdr:col>41</xdr:col>
      <xdr:colOff>219075</xdr:colOff>
      <xdr:row>20</xdr:row>
      <xdr:rowOff>171450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051EC9B-D36C-440D-9488-4404AD1FF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219075</xdr:colOff>
      <xdr:row>21</xdr:row>
      <xdr:rowOff>123825</xdr:rowOff>
    </xdr:from>
    <xdr:to>
      <xdr:col>41</xdr:col>
      <xdr:colOff>219075</xdr:colOff>
      <xdr:row>31</xdr:row>
      <xdr:rowOff>133350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3A5B91A-2ACD-48BE-96B5-991E85390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209550</xdr:colOff>
      <xdr:row>0</xdr:row>
      <xdr:rowOff>47625</xdr:rowOff>
    </xdr:from>
    <xdr:to>
      <xdr:col>41</xdr:col>
      <xdr:colOff>209550</xdr:colOff>
      <xdr:row>10</xdr:row>
      <xdr:rowOff>57150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EF6895A-E532-4A0D-A4B7-BED7E472E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8"/>
  <sheetViews>
    <sheetView workbookViewId="0">
      <selection activeCell="G15" sqref="G15"/>
    </sheetView>
  </sheetViews>
  <sheetFormatPr defaultColWidth="11.19921875" defaultRowHeight="15.6" x14ac:dyDescent="0.3"/>
  <cols>
    <col min="1" max="2" width="10.796875" style="2"/>
    <col min="3" max="3" width="24.296875" style="2" customWidth="1"/>
    <col min="4" max="4" width="23.19921875" style="2" customWidth="1"/>
    <col min="5" max="5" width="29" style="2" customWidth="1"/>
    <col min="6" max="6" width="26.19921875" style="2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3">
      <c r="A2" s="3">
        <v>43777</v>
      </c>
      <c r="B2" s="2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</row>
    <row r="3" spans="1:6" x14ac:dyDescent="0.3">
      <c r="A3" s="3">
        <v>43780</v>
      </c>
      <c r="B3" s="2">
        <v>2</v>
      </c>
      <c r="C3" s="1">
        <v>64.460991000000007</v>
      </c>
      <c r="D3" s="2">
        <v>81821200</v>
      </c>
      <c r="E3" s="1">
        <v>176.658142</v>
      </c>
      <c r="F3" s="2">
        <v>1594600</v>
      </c>
    </row>
    <row r="4" spans="1:6" x14ac:dyDescent="0.3">
      <c r="A4" s="3">
        <v>43781</v>
      </c>
      <c r="B4" s="2">
        <v>3</v>
      </c>
      <c r="C4" s="1">
        <v>64.401978</v>
      </c>
      <c r="D4" s="2">
        <v>87388800</v>
      </c>
      <c r="E4" s="1">
        <v>177.810913</v>
      </c>
      <c r="F4" s="2">
        <v>1816900</v>
      </c>
    </row>
    <row r="5" spans="1:6" x14ac:dyDescent="0.3">
      <c r="A5" s="3">
        <v>43782</v>
      </c>
      <c r="B5" s="2">
        <v>4</v>
      </c>
      <c r="C5" s="1">
        <v>65.019051000000005</v>
      </c>
      <c r="D5" s="2">
        <v>102734400</v>
      </c>
      <c r="E5" s="1">
        <v>177.752319</v>
      </c>
      <c r="F5" s="2">
        <v>1855200</v>
      </c>
    </row>
    <row r="6" spans="1:6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</row>
    <row r="7" spans="1:6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v>178.43956</v>
      </c>
      <c r="F7" s="2">
        <v>3242700</v>
      </c>
    </row>
    <row r="8" spans="1:6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v>176.52507</v>
      </c>
      <c r="F8" s="2">
        <v>2405800</v>
      </c>
    </row>
    <row r="9" spans="1:6" x14ac:dyDescent="0.3">
      <c r="A9" s="3">
        <v>43788</v>
      </c>
      <c r="B9" s="2">
        <v>8</v>
      </c>
      <c r="C9" s="1">
        <v>65.466507000000007</v>
      </c>
      <c r="D9" s="2">
        <v>76167200</v>
      </c>
      <c r="E9" s="1">
        <v>176.839249</v>
      </c>
      <c r="F9" s="2">
        <v>2673200</v>
      </c>
    </row>
    <row r="10" spans="1:6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</row>
    <row r="11" spans="1:6" x14ac:dyDescent="0.3">
      <c r="A11" s="3">
        <v>43790</v>
      </c>
      <c r="B11" s="2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</row>
    <row r="12" spans="1:6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</row>
    <row r="13" spans="1:6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</row>
    <row r="14" spans="1:6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</row>
    <row r="15" spans="1:6" x14ac:dyDescent="0.3">
      <c r="A15" s="3">
        <v>43796</v>
      </c>
      <c r="B15" s="2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</row>
    <row r="16" spans="1:6" x14ac:dyDescent="0.3">
      <c r="A16" s="3">
        <v>43798</v>
      </c>
      <c r="B16" s="2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</row>
    <row r="17" spans="1:6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</row>
    <row r="18" spans="1:6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</row>
    <row r="19" spans="1:6" x14ac:dyDescent="0.3">
      <c r="A19" s="3">
        <v>43803</v>
      </c>
      <c r="B19" s="2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</row>
    <row r="20" spans="1:6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</row>
    <row r="21" spans="1:6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</row>
    <row r="22" spans="1:6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</row>
    <row r="23" spans="1:6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</row>
    <row r="24" spans="1:6" x14ac:dyDescent="0.3">
      <c r="A24" s="3">
        <v>43810</v>
      </c>
      <c r="B24" s="2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</row>
    <row r="25" spans="1:6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</row>
    <row r="26" spans="1:6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</row>
    <row r="27" spans="1:6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</row>
    <row r="28" spans="1:6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</row>
    <row r="29" spans="1:6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</row>
    <row r="30" spans="1:6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</row>
    <row r="31" spans="1:6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</row>
    <row r="32" spans="1:6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</row>
    <row r="33" spans="1:6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</row>
    <row r="34" spans="1:6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</row>
    <row r="35" spans="1:6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</row>
    <row r="36" spans="1:6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</row>
    <row r="37" spans="1:6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</row>
    <row r="38" spans="1:6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</row>
    <row r="39" spans="1:6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</row>
    <row r="40" spans="1:6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</row>
    <row r="41" spans="1:6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</row>
    <row r="42" spans="1:6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</row>
    <row r="43" spans="1:6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</row>
    <row r="44" spans="1:6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</row>
    <row r="45" spans="1:6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</row>
    <row r="46" spans="1:6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</row>
    <row r="47" spans="1:6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</row>
    <row r="48" spans="1:6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</row>
    <row r="49" spans="1:6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</row>
    <row r="50" spans="1:6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</row>
    <row r="51" spans="1:6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</row>
    <row r="52" spans="1:6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</row>
    <row r="53" spans="1:6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</row>
    <row r="54" spans="1:6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</row>
    <row r="55" spans="1:6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</row>
    <row r="56" spans="1:6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</row>
    <row r="57" spans="1:6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</row>
    <row r="58" spans="1:6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</row>
    <row r="59" spans="1:6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</row>
    <row r="60" spans="1:6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</row>
    <row r="61" spans="1:6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</row>
    <row r="62" spans="1:6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</row>
    <row r="63" spans="1:6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</row>
    <row r="64" spans="1:6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</row>
    <row r="65" spans="1:6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</row>
    <row r="66" spans="1:6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</row>
    <row r="67" spans="1:6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</row>
    <row r="68" spans="1:6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v>177.516693</v>
      </c>
      <c r="F68" s="2">
        <v>2489000</v>
      </c>
    </row>
    <row r="69" spans="1:6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</row>
    <row r="70" spans="1:6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</row>
    <row r="71" spans="1:6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</row>
    <row r="72" spans="1:6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</row>
    <row r="73" spans="1:6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</row>
    <row r="74" spans="1:6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</row>
    <row r="75" spans="1:6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</row>
    <row r="76" spans="1:6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</row>
    <row r="77" spans="1:6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</row>
    <row r="78" spans="1:6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3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3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6.2" thickBot="1" x14ac:dyDescent="0.35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6.2" thickBot="1" x14ac:dyDescent="0.35">
      <c r="A254" s="3">
        <v>44144</v>
      </c>
      <c r="B254" s="2">
        <v>253</v>
      </c>
      <c r="C254" s="4"/>
      <c r="E254" s="4"/>
    </row>
    <row r="255" spans="1:6" x14ac:dyDescent="0.3">
      <c r="A255" s="3">
        <v>44145</v>
      </c>
      <c r="B255" s="2">
        <v>254</v>
      </c>
    </row>
    <row r="256" spans="1:6" x14ac:dyDescent="0.3">
      <c r="A256" s="3">
        <v>44146</v>
      </c>
      <c r="B256" s="2">
        <v>255</v>
      </c>
    </row>
    <row r="257" spans="1:2" x14ac:dyDescent="0.3">
      <c r="A257" s="3">
        <v>44147</v>
      </c>
      <c r="B257" s="2">
        <v>256</v>
      </c>
    </row>
    <row r="258" spans="1:2" x14ac:dyDescent="0.3">
      <c r="A258" s="3">
        <v>44148</v>
      </c>
      <c r="B258" s="2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Z258"/>
  <sheetViews>
    <sheetView topLeftCell="AW237" zoomScaleNormal="100" workbookViewId="0">
      <selection activeCell="AI254" sqref="AI250:AI254"/>
    </sheetView>
  </sheetViews>
  <sheetFormatPr defaultColWidth="27.19921875" defaultRowHeight="15.6" x14ac:dyDescent="0.3"/>
  <cols>
    <col min="1" max="1" width="17.69921875" customWidth="1"/>
    <col min="2" max="2" width="13.59765625" customWidth="1"/>
    <col min="24" max="24" width="27.19921875" customWidth="1"/>
  </cols>
  <sheetData>
    <row r="1" spans="1:52" x14ac:dyDescent="0.3">
      <c r="A1" s="18" t="s">
        <v>0</v>
      </c>
      <c r="B1" s="19" t="s">
        <v>5</v>
      </c>
      <c r="C1" s="5" t="s">
        <v>1</v>
      </c>
      <c r="D1" s="5" t="s">
        <v>2</v>
      </c>
      <c r="E1" s="6" t="s">
        <v>4</v>
      </c>
      <c r="F1" s="6" t="s">
        <v>3</v>
      </c>
      <c r="G1" s="35" t="s">
        <v>14</v>
      </c>
      <c r="H1" s="5" t="s">
        <v>6</v>
      </c>
      <c r="I1" s="7" t="s">
        <v>9</v>
      </c>
      <c r="J1" s="12" t="s">
        <v>30</v>
      </c>
      <c r="K1" s="7" t="s">
        <v>10</v>
      </c>
      <c r="L1" s="7" t="s">
        <v>31</v>
      </c>
      <c r="M1" s="7" t="s">
        <v>8</v>
      </c>
      <c r="N1" s="7" t="s">
        <v>32</v>
      </c>
      <c r="O1" s="5" t="s">
        <v>7</v>
      </c>
      <c r="P1" s="5" t="s">
        <v>33</v>
      </c>
      <c r="Q1" s="6" t="s">
        <v>11</v>
      </c>
      <c r="R1" s="8" t="s">
        <v>9</v>
      </c>
      <c r="S1" s="8" t="s">
        <v>30</v>
      </c>
      <c r="T1" s="8" t="s">
        <v>10</v>
      </c>
      <c r="U1" s="8" t="s">
        <v>31</v>
      </c>
      <c r="V1" s="8" t="s">
        <v>8</v>
      </c>
      <c r="W1" s="8" t="s">
        <v>32</v>
      </c>
      <c r="X1" s="6" t="s">
        <v>7</v>
      </c>
      <c r="Y1" s="6" t="s">
        <v>33</v>
      </c>
      <c r="Z1" s="35" t="s">
        <v>15</v>
      </c>
      <c r="AA1" s="14" t="s">
        <v>20</v>
      </c>
      <c r="AB1" s="5" t="s">
        <v>16</v>
      </c>
      <c r="AC1" s="5" t="s">
        <v>22</v>
      </c>
      <c r="AD1" s="5" t="s">
        <v>34</v>
      </c>
      <c r="AE1" s="5" t="s">
        <v>17</v>
      </c>
      <c r="AF1" s="5" t="s">
        <v>23</v>
      </c>
      <c r="AG1" s="5" t="s">
        <v>36</v>
      </c>
      <c r="AH1" s="5" t="s">
        <v>18</v>
      </c>
      <c r="AI1" s="5" t="s">
        <v>24</v>
      </c>
      <c r="AJ1" s="5" t="s">
        <v>37</v>
      </c>
      <c r="AK1" s="5" t="s">
        <v>19</v>
      </c>
      <c r="AL1" s="5" t="s">
        <v>25</v>
      </c>
      <c r="AM1" s="5" t="s">
        <v>38</v>
      </c>
      <c r="AN1" s="16" t="s">
        <v>21</v>
      </c>
      <c r="AO1" s="6" t="s">
        <v>16</v>
      </c>
      <c r="AP1" s="6" t="s">
        <v>27</v>
      </c>
      <c r="AQ1" s="6" t="s">
        <v>35</v>
      </c>
      <c r="AR1" s="6" t="s">
        <v>17</v>
      </c>
      <c r="AS1" s="6" t="s">
        <v>28</v>
      </c>
      <c r="AT1" s="6" t="s">
        <v>36</v>
      </c>
      <c r="AU1" s="6" t="s">
        <v>18</v>
      </c>
      <c r="AV1" s="6" t="s">
        <v>29</v>
      </c>
      <c r="AW1" s="6" t="s">
        <v>37</v>
      </c>
      <c r="AX1" s="6" t="s">
        <v>19</v>
      </c>
      <c r="AY1" s="6" t="s">
        <v>26</v>
      </c>
      <c r="AZ1" s="6" t="s">
        <v>38</v>
      </c>
    </row>
    <row r="2" spans="1:52" x14ac:dyDescent="0.3">
      <c r="A2" s="3">
        <v>43777</v>
      </c>
      <c r="B2" s="2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  <c r="G2" s="35"/>
      <c r="H2" s="34"/>
      <c r="I2" s="9">
        <f>C2</f>
        <v>63.954543999999999</v>
      </c>
      <c r="J2" s="9">
        <f>ABS(C2-I2)</f>
        <v>0</v>
      </c>
      <c r="K2" s="9">
        <f>C2</f>
        <v>63.954543999999999</v>
      </c>
      <c r="L2" s="9">
        <f>ABS(C2-K2)</f>
        <v>0</v>
      </c>
      <c r="M2" s="9">
        <f>C2</f>
        <v>63.954543999999999</v>
      </c>
      <c r="N2" s="9">
        <f>ABS(C2-M2)</f>
        <v>0</v>
      </c>
      <c r="O2" s="9">
        <f>C2</f>
        <v>63.954543999999999</v>
      </c>
      <c r="P2" s="9">
        <f>ABS(C2-O2)</f>
        <v>0</v>
      </c>
      <c r="Q2" s="34"/>
      <c r="R2" s="9">
        <f>E2</f>
        <v>177.02937299999999</v>
      </c>
      <c r="S2" s="9">
        <f>ABS(E2-R2)</f>
        <v>0</v>
      </c>
      <c r="T2" s="9">
        <f>E2</f>
        <v>177.02937299999999</v>
      </c>
      <c r="U2" s="9">
        <f>ABS(E2-T2)</f>
        <v>0</v>
      </c>
      <c r="V2" s="9">
        <f>E2</f>
        <v>177.02937299999999</v>
      </c>
      <c r="W2" s="9">
        <f>ABS(E2-V2)</f>
        <v>0</v>
      </c>
      <c r="X2" s="9">
        <f>E2</f>
        <v>177.02937299999999</v>
      </c>
      <c r="Y2" s="9">
        <f>ABS(E2-X2)</f>
        <v>0</v>
      </c>
      <c r="Z2" s="35"/>
      <c r="AA2" s="15"/>
      <c r="AB2" s="9">
        <v>0</v>
      </c>
      <c r="AC2" s="9">
        <f>M2+AB2</f>
        <v>63.954543999999999</v>
      </c>
      <c r="AD2" s="10">
        <f>ABS(((C2-AC2)/C2)^2)</f>
        <v>0</v>
      </c>
      <c r="AE2" s="9">
        <v>0</v>
      </c>
      <c r="AF2" s="9">
        <f>M2+AE2</f>
        <v>63.954543999999999</v>
      </c>
      <c r="AG2" s="10">
        <f>ABS(((C2-AF2)/C2)^2)</f>
        <v>0</v>
      </c>
      <c r="AH2" s="9">
        <v>0</v>
      </c>
      <c r="AI2" s="9">
        <f>M2+AH2</f>
        <v>63.954543999999999</v>
      </c>
      <c r="AJ2" s="10">
        <f>ABS(((C2-AI2)/C2)^2)</f>
        <v>0</v>
      </c>
      <c r="AK2" s="9">
        <v>0</v>
      </c>
      <c r="AL2" s="9">
        <f>M2+AK2</f>
        <v>63.954543999999999</v>
      </c>
      <c r="AM2" s="10">
        <f>ABS(((C2-AL2)/C2)^2)</f>
        <v>0</v>
      </c>
      <c r="AO2" s="9">
        <v>0</v>
      </c>
      <c r="AP2" s="9">
        <f>V2+AO2</f>
        <v>177.02937299999999</v>
      </c>
      <c r="AQ2" s="10">
        <f>ABS(((E2-AP2)/E2)^2)</f>
        <v>0</v>
      </c>
      <c r="AR2" s="9">
        <v>0</v>
      </c>
      <c r="AS2" s="9">
        <f>V2+AR2</f>
        <v>177.02937299999999</v>
      </c>
      <c r="AT2" s="10">
        <f>ABS(((E2-AS2)/E2)^2)</f>
        <v>0</v>
      </c>
      <c r="AU2" s="9">
        <v>0</v>
      </c>
      <c r="AV2" s="9">
        <f>V2+AU2</f>
        <v>177.02937299999999</v>
      </c>
      <c r="AW2" s="10">
        <f>ABS(((E2-AV2)/E2)^2)</f>
        <v>0</v>
      </c>
      <c r="AX2" s="9">
        <v>0</v>
      </c>
      <c r="AY2" s="9">
        <f>V2+AX2</f>
        <v>177.02937299999999</v>
      </c>
      <c r="AZ2" s="10">
        <f>ABS(((E2-AY2)/E2)^2)</f>
        <v>0</v>
      </c>
    </row>
    <row r="3" spans="1:52" x14ac:dyDescent="0.3">
      <c r="A3" s="3">
        <v>43780</v>
      </c>
      <c r="B3" s="2">
        <v>2</v>
      </c>
      <c r="C3" s="1">
        <v>64.460991000000007</v>
      </c>
      <c r="D3" s="2">
        <v>81821200</v>
      </c>
      <c r="E3" s="1">
        <v>176.658142</v>
      </c>
      <c r="F3" s="2">
        <v>1594600</v>
      </c>
      <c r="G3" s="2"/>
      <c r="H3" s="34"/>
      <c r="I3" s="9">
        <f>0.15*C2+(1-0.15)*I2</f>
        <v>63.954543999999999</v>
      </c>
      <c r="J3" s="9">
        <f t="shared" ref="J3:J66" si="0">ABS(C3-I3)</f>
        <v>0.50644700000000853</v>
      </c>
      <c r="K3" s="9">
        <f>0.35*C2+(1-0.35)*K2</f>
        <v>63.954543999999999</v>
      </c>
      <c r="L3" s="9">
        <f t="shared" ref="L3:L66" si="1">ABS(C3-K3)</f>
        <v>0.50644700000000853</v>
      </c>
      <c r="M3" s="9">
        <f>0.55*C2+(1-0.55)*M2</f>
        <v>63.954543999999999</v>
      </c>
      <c r="N3" s="9">
        <f t="shared" ref="N3:N66" si="2">ABS(C3-M3)</f>
        <v>0.50644700000000853</v>
      </c>
      <c r="O3" s="9">
        <f>0.75*C2+(1-0.75)*O2</f>
        <v>63.954543999999999</v>
      </c>
      <c r="P3" s="9">
        <f t="shared" ref="P3:P66" si="3">ABS(C3-O3)</f>
        <v>0.50644700000000853</v>
      </c>
      <c r="Q3" s="34"/>
      <c r="R3" s="9">
        <f>0.15*E2+(1-0.15)*R2</f>
        <v>177.02937299999999</v>
      </c>
      <c r="S3" s="9">
        <f t="shared" ref="S3:S66" si="4">ABS(E3-R3)</f>
        <v>0.37123099999999454</v>
      </c>
      <c r="T3" s="9">
        <f>0.35*E2+(1-0.35)*T2</f>
        <v>177.02937299999999</v>
      </c>
      <c r="U3" s="9">
        <f t="shared" ref="U3:U66" si="5">ABS(E3-T3)</f>
        <v>0.37123099999999454</v>
      </c>
      <c r="V3" s="9">
        <f>0.55*E2+(1-0.55)*V2</f>
        <v>177.02937299999999</v>
      </c>
      <c r="W3" s="9">
        <f t="shared" ref="W3:W66" si="6">ABS(E3-V3)</f>
        <v>0.37123099999999454</v>
      </c>
      <c r="X3" s="9">
        <f t="shared" ref="X3:X66" si="7">0.75*E2+(1-0.75)*X2</f>
        <v>177.02937299999999</v>
      </c>
      <c r="Y3" s="9">
        <f t="shared" ref="Y3:Y66" si="8">ABS(E3-X3)</f>
        <v>0.37123099999999454</v>
      </c>
      <c r="AB3" s="9">
        <f>0.15*(M3-M2)+(1-0.15)*AB2</f>
        <v>0</v>
      </c>
      <c r="AC3" s="9">
        <f t="shared" ref="AC3:AC66" si="9">M3+AB3</f>
        <v>63.954543999999999</v>
      </c>
      <c r="AD3" s="10">
        <f t="shared" ref="AD3:AD66" si="10">ABS(((C3-AC3)/C3)^2)</f>
        <v>6.1726840761945075E-5</v>
      </c>
      <c r="AE3" s="9">
        <f>0.25*(M3-M2)+(1-0.25)*AE2</f>
        <v>0</v>
      </c>
      <c r="AF3" s="9">
        <f t="shared" ref="AF3:AF66" si="11">M3+AE3</f>
        <v>63.954543999999999</v>
      </c>
      <c r="AG3" s="10">
        <f t="shared" ref="AG3:AG66" si="12">ABS(((C3-AF3)/C3)^2)</f>
        <v>6.1726840761945075E-5</v>
      </c>
      <c r="AH3" s="9">
        <f>0.45*(M3-M2)+(1-0.45)*AH2</f>
        <v>0</v>
      </c>
      <c r="AI3" s="9">
        <f t="shared" ref="AI3:AI66" si="13">M3+AH3</f>
        <v>63.954543999999999</v>
      </c>
      <c r="AJ3" s="10">
        <f t="shared" ref="AJ3:AJ66" si="14">ABS(((C3-AI3)/C3)^2)</f>
        <v>6.1726840761945075E-5</v>
      </c>
      <c r="AK3" s="17">
        <f>0.85*(M3-M2)+(1-0.85)*AK2</f>
        <v>0</v>
      </c>
      <c r="AL3" s="9">
        <f t="shared" ref="AL3:AL66" si="15">M3+AK3</f>
        <v>63.954543999999999</v>
      </c>
      <c r="AM3" s="10">
        <f t="shared" ref="AM3:AM66" si="16">ABS(((C3-AL3)/C3)^2)</f>
        <v>6.1726840761945075E-5</v>
      </c>
      <c r="AO3" s="9">
        <f>0.15*(V3-V2)+(1-0.15)*AO2</f>
        <v>0</v>
      </c>
      <c r="AP3" s="9">
        <f t="shared" ref="AP3:AP66" si="17">V3+AO3</f>
        <v>177.02937299999999</v>
      </c>
      <c r="AQ3" s="10">
        <f t="shared" ref="AQ3:AQ66" si="18">ABS(((E3-AP3)/E3)^2)</f>
        <v>4.4159195587441256E-6</v>
      </c>
      <c r="AR3" s="9">
        <f>0.25*(V3-V2)+(1-0.25)*AR2</f>
        <v>0</v>
      </c>
      <c r="AS3" s="9">
        <f t="shared" ref="AS3:AS66" si="19">V3+AR3</f>
        <v>177.02937299999999</v>
      </c>
      <c r="AT3" s="10">
        <f t="shared" ref="AT3:AT66" si="20">ABS(((E3-AS3)/E3)^2)</f>
        <v>4.4159195587441256E-6</v>
      </c>
      <c r="AU3" s="9">
        <f>0.45*(V3-V2)+(1-0.45)*AU2</f>
        <v>0</v>
      </c>
      <c r="AV3" s="9">
        <f t="shared" ref="AV3:AV66" si="21">V3+AU3</f>
        <v>177.02937299999999</v>
      </c>
      <c r="AW3" s="10">
        <f t="shared" ref="AW3:AW66" si="22">ABS(((E3-AV3)/E3)^2)</f>
        <v>4.4159195587441256E-6</v>
      </c>
      <c r="AX3" s="9">
        <f>0.85*(V3-V2)+(1-0.85)*AX2</f>
        <v>0</v>
      </c>
      <c r="AY3" s="9">
        <f t="shared" ref="AY3:AY66" si="23">V3+AX3</f>
        <v>177.02937299999999</v>
      </c>
      <c r="AZ3" s="10">
        <f t="shared" ref="AZ3:AZ66" si="24">ABS(((E3-AY3)/E3)^2)</f>
        <v>4.4159195587441256E-6</v>
      </c>
    </row>
    <row r="4" spans="1:52" x14ac:dyDescent="0.3">
      <c r="A4" s="3">
        <v>43781</v>
      </c>
      <c r="B4" s="2">
        <v>3</v>
      </c>
      <c r="C4" s="1">
        <v>64.401978</v>
      </c>
      <c r="D4" s="2">
        <v>87388800</v>
      </c>
      <c r="E4" s="1">
        <v>177.810913</v>
      </c>
      <c r="F4" s="2">
        <v>1816900</v>
      </c>
      <c r="G4" s="2"/>
      <c r="H4" s="34"/>
      <c r="I4" s="9">
        <f t="shared" ref="I4:I67" si="25">0.15*C3+(1-0.15)*I3</f>
        <v>64.030511050000001</v>
      </c>
      <c r="J4" s="9">
        <f t="shared" si="0"/>
        <v>0.37146694999999852</v>
      </c>
      <c r="K4" s="9">
        <f t="shared" ref="K4:K67" si="26">0.35*C3+(1-0.35)*K3</f>
        <v>64.13180045</v>
      </c>
      <c r="L4" s="9">
        <f t="shared" si="1"/>
        <v>0.27017754999999966</v>
      </c>
      <c r="M4" s="9">
        <f t="shared" ref="M4:M67" si="27">0.55*C3+(1-0.55)*M3</f>
        <v>64.233089849999999</v>
      </c>
      <c r="N4" s="9">
        <f t="shared" si="2"/>
        <v>0.16888815000000079</v>
      </c>
      <c r="O4" s="9">
        <f t="shared" ref="O4:O67" si="28">0.75*C3+(1-0.75)*O3</f>
        <v>64.334379250000012</v>
      </c>
      <c r="P4" s="9">
        <f t="shared" si="3"/>
        <v>6.7598749999987717E-2</v>
      </c>
      <c r="Q4" s="34"/>
      <c r="R4" s="9">
        <f t="shared" ref="R4:R67" si="29">0.15*E3+(1-0.15)*R3</f>
        <v>176.97368835</v>
      </c>
      <c r="S4" s="9">
        <f t="shared" si="4"/>
        <v>0.83722464999999602</v>
      </c>
      <c r="T4" s="9">
        <f t="shared" ref="T4:T67" si="30">0.35*E3+(1-0.35)*T3</f>
        <v>176.89944215</v>
      </c>
      <c r="U4" s="9">
        <f t="shared" si="5"/>
        <v>0.91147085000000061</v>
      </c>
      <c r="V4" s="9">
        <f t="shared" ref="V4:V67" si="31">0.55*E3+(1-0.55)*V3</f>
        <v>176.82519595000002</v>
      </c>
      <c r="W4" s="9">
        <f t="shared" si="6"/>
        <v>0.98571704999997678</v>
      </c>
      <c r="X4" s="9">
        <f t="shared" si="7"/>
        <v>176.75094974999999</v>
      </c>
      <c r="Y4" s="9">
        <f t="shared" si="8"/>
        <v>1.0599632500000098</v>
      </c>
      <c r="AB4" s="9">
        <f t="shared" ref="AB4:AB67" si="32">0.15*(M4-M3)+(1-0.15)*AB3</f>
        <v>4.1781877500000064E-2</v>
      </c>
      <c r="AC4" s="9">
        <f t="shared" si="9"/>
        <v>64.274871727499999</v>
      </c>
      <c r="AD4" s="10">
        <f t="shared" si="10"/>
        <v>3.8952519468502235E-6</v>
      </c>
      <c r="AE4" s="9">
        <f t="shared" ref="AE4:AE67" si="33">0.25*(M4-M3)+(1-0.25)*AE3</f>
        <v>6.9636462500000107E-2</v>
      </c>
      <c r="AF4" s="9">
        <f t="shared" si="11"/>
        <v>64.302726312499999</v>
      </c>
      <c r="AG4" s="10">
        <f t="shared" si="12"/>
        <v>2.3750753184957959E-6</v>
      </c>
      <c r="AH4" s="9">
        <f t="shared" ref="AH4:AH67" si="34">0.45*(M4-M3)+(1-0.45)*AH3</f>
        <v>0.12534563250000019</v>
      </c>
      <c r="AI4" s="9">
        <f t="shared" si="13"/>
        <v>64.358435482499999</v>
      </c>
      <c r="AJ4" s="10">
        <f t="shared" si="14"/>
        <v>4.5711835241029774E-7</v>
      </c>
      <c r="AK4" s="17">
        <f t="shared" ref="AK4:AK67" si="35">0.85*(M4-M3)+(1-0.85)*AK3</f>
        <v>0.23676397250000036</v>
      </c>
      <c r="AL4" s="9">
        <f t="shared" si="15"/>
        <v>64.469853822499999</v>
      </c>
      <c r="AM4" s="10">
        <f t="shared" si="16"/>
        <v>1.1107895827327146E-6</v>
      </c>
      <c r="AO4" s="9">
        <f t="shared" ref="AO4:AO67" si="36">0.15*(V4-V3)+(1-0.15)*AO3</f>
        <v>-3.0626557499995499E-2</v>
      </c>
      <c r="AP4" s="9">
        <f t="shared" si="17"/>
        <v>176.79456939250002</v>
      </c>
      <c r="AQ4" s="10">
        <f t="shared" si="18"/>
        <v>3.2671140553501813E-5</v>
      </c>
      <c r="AR4" s="9">
        <f t="shared" ref="AR4:AR67" si="37">0.25*(V4-V3)+(1-0.25)*AR3</f>
        <v>-5.1044262499992499E-2</v>
      </c>
      <c r="AS4" s="9">
        <f t="shared" si="19"/>
        <v>176.77415168750002</v>
      </c>
      <c r="AT4" s="10">
        <f t="shared" si="20"/>
        <v>3.3997011470975767E-5</v>
      </c>
      <c r="AU4" s="9">
        <f t="shared" ref="AU4:AU67" si="38">0.45*(V4-V3)+(1-0.45)*AU3</f>
        <v>-9.1879672499986506E-2</v>
      </c>
      <c r="AV4" s="9">
        <f t="shared" si="21"/>
        <v>176.73331627750002</v>
      </c>
      <c r="AW4" s="10">
        <f t="shared" si="22"/>
        <v>3.6727866382895123E-5</v>
      </c>
      <c r="AX4" s="9">
        <f t="shared" ref="AX4:AX67" si="39">0.85*(V4-V3)+(1-0.85)*AX3</f>
        <v>-0.17355049249997448</v>
      </c>
      <c r="AY4" s="9">
        <f t="shared" si="23"/>
        <v>176.65164545750005</v>
      </c>
      <c r="AZ4" s="10">
        <f t="shared" si="24"/>
        <v>4.2506028514617462E-5</v>
      </c>
    </row>
    <row r="5" spans="1:52" x14ac:dyDescent="0.3">
      <c r="A5" s="3">
        <v>43782</v>
      </c>
      <c r="B5" s="2">
        <v>4</v>
      </c>
      <c r="C5" s="1">
        <v>65.019051000000005</v>
      </c>
      <c r="D5" s="2">
        <v>102734400</v>
      </c>
      <c r="E5" s="1">
        <v>177.752319</v>
      </c>
      <c r="F5" s="2">
        <v>1855200</v>
      </c>
      <c r="G5" s="2"/>
      <c r="H5" s="34"/>
      <c r="I5" s="9">
        <f t="shared" si="25"/>
        <v>64.0862310925</v>
      </c>
      <c r="J5" s="9">
        <f t="shared" si="0"/>
        <v>0.93281990750000432</v>
      </c>
      <c r="K5" s="9">
        <f t="shared" si="26"/>
        <v>64.226362592499996</v>
      </c>
      <c r="L5" s="9">
        <f t="shared" si="1"/>
        <v>0.79268840750000891</v>
      </c>
      <c r="M5" s="9">
        <f t="shared" si="27"/>
        <v>64.3259783325</v>
      </c>
      <c r="N5" s="9">
        <f t="shared" si="2"/>
        <v>0.69307266750000451</v>
      </c>
      <c r="O5" s="9">
        <f t="shared" si="28"/>
        <v>64.385078312500013</v>
      </c>
      <c r="P5" s="9">
        <f t="shared" si="3"/>
        <v>0.63397268749999114</v>
      </c>
      <c r="Q5" s="34"/>
      <c r="R5" s="9">
        <f t="shared" si="29"/>
        <v>177.09927204749999</v>
      </c>
      <c r="S5" s="9">
        <f t="shared" si="4"/>
        <v>0.65304695250000577</v>
      </c>
      <c r="T5" s="9">
        <f t="shared" si="30"/>
        <v>177.21845694749999</v>
      </c>
      <c r="U5" s="9">
        <f t="shared" si="5"/>
        <v>0.5338620525000124</v>
      </c>
      <c r="V5" s="9">
        <f t="shared" si="31"/>
        <v>177.36734032750002</v>
      </c>
      <c r="W5" s="9">
        <f t="shared" si="6"/>
        <v>0.38497867249998308</v>
      </c>
      <c r="X5" s="9">
        <f t="shared" si="7"/>
        <v>177.5459221875</v>
      </c>
      <c r="Y5" s="9">
        <f t="shared" si="8"/>
        <v>0.20639681250000308</v>
      </c>
      <c r="AB5" s="9">
        <f t="shared" si="32"/>
        <v>4.9447868250000228E-2</v>
      </c>
      <c r="AC5" s="9">
        <f t="shared" si="9"/>
        <v>64.375426200749999</v>
      </c>
      <c r="AD5" s="10">
        <f t="shared" si="10"/>
        <v>9.7990570475336609E-5</v>
      </c>
      <c r="AE5" s="9">
        <f t="shared" si="33"/>
        <v>7.5449467500000367E-2</v>
      </c>
      <c r="AF5" s="9">
        <f t="shared" si="11"/>
        <v>64.401427799999993</v>
      </c>
      <c r="AG5" s="10">
        <f t="shared" si="12"/>
        <v>9.0233114885130151E-5</v>
      </c>
      <c r="AH5" s="9">
        <f t="shared" si="34"/>
        <v>0.11073991500000063</v>
      </c>
      <c r="AI5" s="9">
        <f t="shared" si="13"/>
        <v>64.436718247499996</v>
      </c>
      <c r="AJ5" s="10">
        <f t="shared" si="14"/>
        <v>8.0216033156540589E-5</v>
      </c>
      <c r="AK5" s="17">
        <f t="shared" si="35"/>
        <v>0.11446980600000103</v>
      </c>
      <c r="AL5" s="9">
        <f t="shared" si="15"/>
        <v>64.440448138500003</v>
      </c>
      <c r="AM5" s="10">
        <f t="shared" si="16"/>
        <v>7.9191742946215123E-5</v>
      </c>
      <c r="AO5" s="9">
        <f t="shared" si="36"/>
        <v>5.5289082750002966E-2</v>
      </c>
      <c r="AP5" s="9">
        <f t="shared" si="17"/>
        <v>177.42262941025001</v>
      </c>
      <c r="AQ5" s="10">
        <f t="shared" si="18"/>
        <v>3.4401701050377908E-6</v>
      </c>
      <c r="AR5" s="9">
        <f t="shared" si="37"/>
        <v>9.725289750000421E-2</v>
      </c>
      <c r="AS5" s="9">
        <f t="shared" si="19"/>
        <v>177.46459322500002</v>
      </c>
      <c r="AT5" s="10">
        <f t="shared" si="20"/>
        <v>2.6201550168689921E-6</v>
      </c>
      <c r="AU5" s="9">
        <f t="shared" si="38"/>
        <v>0.19343115000000488</v>
      </c>
      <c r="AV5" s="9">
        <f t="shared" si="21"/>
        <v>177.56077147750003</v>
      </c>
      <c r="AW5" s="10">
        <f t="shared" si="22"/>
        <v>1.1612414451454291E-6</v>
      </c>
      <c r="AX5" s="9">
        <f t="shared" si="39"/>
        <v>0.43479014699999896</v>
      </c>
      <c r="AY5" s="9">
        <f t="shared" si="23"/>
        <v>177.80213047450002</v>
      </c>
      <c r="AZ5" s="10">
        <f t="shared" si="24"/>
        <v>7.8528670486228883E-8</v>
      </c>
    </row>
    <row r="6" spans="1:52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  <c r="G6" s="2"/>
      <c r="H6" s="34"/>
      <c r="I6" s="9">
        <f t="shared" si="25"/>
        <v>64.226154078625001</v>
      </c>
      <c r="J6" s="9">
        <f t="shared" si="0"/>
        <v>0.34300592137499564</v>
      </c>
      <c r="K6" s="9">
        <f t="shared" si="26"/>
        <v>64.503803535125002</v>
      </c>
      <c r="L6" s="9">
        <f t="shared" si="1"/>
        <v>6.5356464874994913E-2</v>
      </c>
      <c r="M6" s="9">
        <f t="shared" si="27"/>
        <v>64.707168299624996</v>
      </c>
      <c r="N6" s="9">
        <f t="shared" si="2"/>
        <v>0.13800829962499961</v>
      </c>
      <c r="O6" s="9">
        <f t="shared" si="28"/>
        <v>64.86055782812501</v>
      </c>
      <c r="P6" s="9">
        <f t="shared" si="3"/>
        <v>0.2913978281250138</v>
      </c>
      <c r="Q6" s="34"/>
      <c r="R6" s="9">
        <f t="shared" si="29"/>
        <v>177.19722909037498</v>
      </c>
      <c r="S6" s="9">
        <f t="shared" si="4"/>
        <v>0.81942109037498767</v>
      </c>
      <c r="T6" s="9">
        <f t="shared" si="30"/>
        <v>177.405308665875</v>
      </c>
      <c r="U6" s="9">
        <f t="shared" si="5"/>
        <v>1.0275006658750101</v>
      </c>
      <c r="V6" s="9">
        <f t="shared" si="31"/>
        <v>177.57907859737503</v>
      </c>
      <c r="W6" s="9">
        <f t="shared" si="6"/>
        <v>1.2012705973750428</v>
      </c>
      <c r="X6" s="9">
        <f t="shared" si="7"/>
        <v>177.70071979687501</v>
      </c>
      <c r="Y6" s="9">
        <f t="shared" si="8"/>
        <v>1.3229117968750188</v>
      </c>
      <c r="AB6" s="9">
        <f t="shared" si="32"/>
        <v>9.9209183081249597E-2</v>
      </c>
      <c r="AC6" s="9">
        <f t="shared" si="9"/>
        <v>64.806377482706239</v>
      </c>
      <c r="AD6" s="10">
        <f t="shared" si="10"/>
        <v>1.3497182270729989E-5</v>
      </c>
      <c r="AE6" s="9">
        <f t="shared" si="33"/>
        <v>0.1518845924062493</v>
      </c>
      <c r="AF6" s="9">
        <f t="shared" si="11"/>
        <v>64.859052892031244</v>
      </c>
      <c r="AG6" s="10">
        <f t="shared" si="12"/>
        <v>2.0156951954467997E-5</v>
      </c>
      <c r="AH6" s="9">
        <f t="shared" si="34"/>
        <v>0.23244243845624862</v>
      </c>
      <c r="AI6" s="9">
        <f t="shared" si="13"/>
        <v>64.939610738081242</v>
      </c>
      <c r="AJ6" s="10">
        <f t="shared" si="14"/>
        <v>3.291627300403734E-5</v>
      </c>
      <c r="AK6" s="17">
        <f t="shared" si="35"/>
        <v>0.34118194295624682</v>
      </c>
      <c r="AL6" s="9">
        <f t="shared" si="15"/>
        <v>65.048350242581236</v>
      </c>
      <c r="AM6" s="10">
        <f t="shared" si="16"/>
        <v>5.507641444782562E-5</v>
      </c>
      <c r="AO6" s="9">
        <f t="shared" si="36"/>
        <v>7.8756460818754537E-2</v>
      </c>
      <c r="AP6" s="9">
        <f t="shared" si="17"/>
        <v>177.6578350581938</v>
      </c>
      <c r="AQ6" s="10">
        <f t="shared" si="18"/>
        <v>5.2668435564810678E-5</v>
      </c>
      <c r="AR6" s="9">
        <f t="shared" si="37"/>
        <v>0.12587424059375651</v>
      </c>
      <c r="AS6" s="9">
        <f t="shared" si="19"/>
        <v>177.70495283796879</v>
      </c>
      <c r="AT6" s="10">
        <f t="shared" si="20"/>
        <v>5.6617248877124987E-5</v>
      </c>
      <c r="AU6" s="9">
        <f t="shared" si="38"/>
        <v>0.20166935394375873</v>
      </c>
      <c r="AV6" s="9">
        <f t="shared" si="21"/>
        <v>177.7807479513188</v>
      </c>
      <c r="AW6" s="10">
        <f t="shared" si="22"/>
        <v>6.3268899964034385E-5</v>
      </c>
      <c r="AX6" s="9">
        <f t="shared" si="39"/>
        <v>0.24519605144376128</v>
      </c>
      <c r="AY6" s="9">
        <f t="shared" si="23"/>
        <v>177.8242746488188</v>
      </c>
      <c r="AZ6" s="10">
        <f t="shared" si="24"/>
        <v>6.7255679875090083E-5</v>
      </c>
    </row>
    <row r="7" spans="1:52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v>178.43956</v>
      </c>
      <c r="F7" s="2">
        <v>3242700</v>
      </c>
      <c r="G7" s="2"/>
      <c r="H7" s="34"/>
      <c r="I7" s="9">
        <f t="shared" si="25"/>
        <v>64.277604966831248</v>
      </c>
      <c r="J7" s="9">
        <f t="shared" si="0"/>
        <v>1.0586070331687552</v>
      </c>
      <c r="K7" s="9">
        <f t="shared" si="26"/>
        <v>64.526678297831253</v>
      </c>
      <c r="L7" s="9">
        <f t="shared" si="1"/>
        <v>0.80953370216874987</v>
      </c>
      <c r="M7" s="9">
        <f t="shared" si="27"/>
        <v>64.631263734831251</v>
      </c>
      <c r="N7" s="9">
        <f t="shared" si="2"/>
        <v>0.70494826516875264</v>
      </c>
      <c r="O7" s="9">
        <f t="shared" si="28"/>
        <v>64.64200945703125</v>
      </c>
      <c r="P7" s="9">
        <f t="shared" si="3"/>
        <v>0.69420254296875328</v>
      </c>
      <c r="Q7" s="34"/>
      <c r="R7" s="9">
        <f t="shared" si="29"/>
        <v>177.07431592681871</v>
      </c>
      <c r="S7" s="9">
        <f t="shared" si="4"/>
        <v>1.3652440731812874</v>
      </c>
      <c r="T7" s="9">
        <f t="shared" si="30"/>
        <v>177.04568343281875</v>
      </c>
      <c r="U7" s="9">
        <f t="shared" si="5"/>
        <v>1.3938765671812519</v>
      </c>
      <c r="V7" s="9">
        <f t="shared" si="31"/>
        <v>176.91837976881874</v>
      </c>
      <c r="W7" s="9">
        <f t="shared" si="6"/>
        <v>1.5211802311812619</v>
      </c>
      <c r="X7" s="9">
        <f t="shared" si="7"/>
        <v>176.70853594921874</v>
      </c>
      <c r="Y7" s="9">
        <f t="shared" si="8"/>
        <v>1.731024050781258</v>
      </c>
      <c r="AB7" s="9">
        <f t="shared" si="32"/>
        <v>7.2942120900000323E-2</v>
      </c>
      <c r="AC7" s="9">
        <f t="shared" si="9"/>
        <v>64.704205855731246</v>
      </c>
      <c r="AD7" s="10">
        <f t="shared" si="10"/>
        <v>9.3569583723658695E-5</v>
      </c>
      <c r="AE7" s="9">
        <f t="shared" si="33"/>
        <v>9.4937303106250592E-2</v>
      </c>
      <c r="AF7" s="9">
        <f t="shared" si="11"/>
        <v>64.7262010379375</v>
      </c>
      <c r="AG7" s="10">
        <f t="shared" si="12"/>
        <v>8.7170066122337471E-5</v>
      </c>
      <c r="AH7" s="9">
        <f t="shared" si="34"/>
        <v>9.3686286993751283E-2</v>
      </c>
      <c r="AI7" s="9">
        <f t="shared" si="13"/>
        <v>64.724950021824995</v>
      </c>
      <c r="AJ7" s="10">
        <f t="shared" si="14"/>
        <v>8.7527971096497599E-5</v>
      </c>
      <c r="AK7" s="17">
        <f t="shared" si="35"/>
        <v>-1.3341588631246661E-2</v>
      </c>
      <c r="AL7" s="9">
        <f t="shared" si="15"/>
        <v>64.617922146200002</v>
      </c>
      <c r="AM7" s="10">
        <f t="shared" si="16"/>
        <v>1.2086249636544591E-4</v>
      </c>
      <c r="AO7" s="9">
        <f t="shared" si="36"/>
        <v>-3.2161832587502451E-2</v>
      </c>
      <c r="AP7" s="9">
        <f t="shared" si="17"/>
        <v>176.88621793623125</v>
      </c>
      <c r="AQ7" s="10">
        <f t="shared" si="18"/>
        <v>7.577953193117449E-5</v>
      </c>
      <c r="AR7" s="9">
        <f t="shared" si="37"/>
        <v>-7.0769026693755621E-2</v>
      </c>
      <c r="AS7" s="9">
        <f t="shared" si="19"/>
        <v>176.84761074212497</v>
      </c>
      <c r="AT7" s="10">
        <f t="shared" si="20"/>
        <v>7.9593234579644075E-5</v>
      </c>
      <c r="AU7" s="9">
        <f t="shared" si="38"/>
        <v>-0.18639632818126411</v>
      </c>
      <c r="AV7" s="9">
        <f t="shared" si="21"/>
        <v>176.73198344063746</v>
      </c>
      <c r="AW7" s="10">
        <f t="shared" si="22"/>
        <v>9.1575243365196407E-5</v>
      </c>
      <c r="AX7" s="9">
        <f t="shared" si="39"/>
        <v>-0.52481459655628404</v>
      </c>
      <c r="AY7" s="9">
        <f t="shared" si="23"/>
        <v>176.39356517226244</v>
      </c>
      <c r="AZ7" s="10">
        <f t="shared" si="24"/>
        <v>1.314700341097455E-4</v>
      </c>
    </row>
    <row r="8" spans="1:52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v>176.52507</v>
      </c>
      <c r="F8" s="2">
        <v>2405800</v>
      </c>
      <c r="G8" s="2"/>
      <c r="H8" s="34"/>
      <c r="I8" s="9">
        <f t="shared" si="25"/>
        <v>64.436396021806559</v>
      </c>
      <c r="J8" s="9">
        <f t="shared" si="0"/>
        <v>1.2292379781934386</v>
      </c>
      <c r="K8" s="9">
        <f t="shared" si="26"/>
        <v>64.810015093590323</v>
      </c>
      <c r="L8" s="9">
        <f t="shared" si="1"/>
        <v>0.8556189064096742</v>
      </c>
      <c r="M8" s="9">
        <f t="shared" si="27"/>
        <v>65.018985280674073</v>
      </c>
      <c r="N8" s="9">
        <f t="shared" si="2"/>
        <v>0.64664871932592405</v>
      </c>
      <c r="O8" s="9">
        <f t="shared" si="28"/>
        <v>65.162661364257815</v>
      </c>
      <c r="P8" s="9">
        <f t="shared" si="3"/>
        <v>0.50297263574218221</v>
      </c>
      <c r="Q8" s="34"/>
      <c r="R8" s="9">
        <f t="shared" si="29"/>
        <v>177.27910253779589</v>
      </c>
      <c r="S8" s="9">
        <f t="shared" si="4"/>
        <v>0.75403253779589363</v>
      </c>
      <c r="T8" s="9">
        <f t="shared" si="30"/>
        <v>177.53354023133218</v>
      </c>
      <c r="U8" s="9">
        <f t="shared" si="5"/>
        <v>1.0084702313321827</v>
      </c>
      <c r="V8" s="9">
        <f t="shared" si="31"/>
        <v>177.75502889596845</v>
      </c>
      <c r="W8" s="9">
        <f t="shared" si="6"/>
        <v>1.2299588959684513</v>
      </c>
      <c r="X8" s="9">
        <f t="shared" si="7"/>
        <v>178.00680398730469</v>
      </c>
      <c r="Y8" s="9">
        <f t="shared" si="8"/>
        <v>1.4817339873046933</v>
      </c>
      <c r="AB8" s="9">
        <f t="shared" si="32"/>
        <v>0.12015903464142363</v>
      </c>
      <c r="AC8" s="9">
        <f t="shared" si="9"/>
        <v>65.139144315315491</v>
      </c>
      <c r="AD8" s="10">
        <f t="shared" si="10"/>
        <v>6.4284082507105596E-5</v>
      </c>
      <c r="AE8" s="9">
        <f t="shared" si="33"/>
        <v>0.16813336379039356</v>
      </c>
      <c r="AF8" s="9">
        <f t="shared" si="11"/>
        <v>65.187118644464462</v>
      </c>
      <c r="AG8" s="10">
        <f t="shared" si="12"/>
        <v>5.3102561943476446E-5</v>
      </c>
      <c r="AH8" s="9">
        <f t="shared" si="34"/>
        <v>0.22600215347583333</v>
      </c>
      <c r="AI8" s="9">
        <f t="shared" si="13"/>
        <v>65.244987434149905</v>
      </c>
      <c r="AJ8" s="10">
        <f t="shared" si="14"/>
        <v>4.1035375509062581E-5</v>
      </c>
      <c r="AK8" s="17">
        <f t="shared" si="35"/>
        <v>0.32756207567171208</v>
      </c>
      <c r="AL8" s="9">
        <f t="shared" si="15"/>
        <v>65.346547356345781</v>
      </c>
      <c r="AM8" s="10">
        <f t="shared" si="16"/>
        <v>2.3612445485178762E-5</v>
      </c>
      <c r="AO8" s="9">
        <f t="shared" si="36"/>
        <v>9.8159811373079789E-2</v>
      </c>
      <c r="AP8" s="9">
        <f t="shared" si="17"/>
        <v>177.85318870734153</v>
      </c>
      <c r="AQ8" s="10">
        <f t="shared" si="18"/>
        <v>5.6605809218198185E-5</v>
      </c>
      <c r="AR8" s="9">
        <f t="shared" si="37"/>
        <v>0.15608551176711141</v>
      </c>
      <c r="AS8" s="9">
        <f t="shared" si="19"/>
        <v>177.91111440773557</v>
      </c>
      <c r="AT8" s="10">
        <f t="shared" si="20"/>
        <v>6.1651195861051441E-5</v>
      </c>
      <c r="AU8" s="9">
        <f t="shared" si="38"/>
        <v>0.2739741267176754</v>
      </c>
      <c r="AV8" s="9">
        <f t="shared" si="21"/>
        <v>178.02900302268614</v>
      </c>
      <c r="AW8" s="10">
        <f t="shared" si="22"/>
        <v>7.2584552925142109E-5</v>
      </c>
      <c r="AX8" s="9">
        <f t="shared" si="39"/>
        <v>0.63242956859381305</v>
      </c>
      <c r="AY8" s="9">
        <f t="shared" si="23"/>
        <v>178.38745846456226</v>
      </c>
      <c r="AZ8" s="10">
        <f t="shared" si="24"/>
        <v>1.1130835417415119E-4</v>
      </c>
    </row>
    <row r="9" spans="1:52" x14ac:dyDescent="0.3">
      <c r="A9" s="3">
        <v>43788</v>
      </c>
      <c r="B9" s="2">
        <v>8</v>
      </c>
      <c r="C9" s="1">
        <v>65.466507000000007</v>
      </c>
      <c r="D9" s="2">
        <v>76167200</v>
      </c>
      <c r="E9" s="1">
        <v>176.839249</v>
      </c>
      <c r="F9" s="2">
        <v>2673200</v>
      </c>
      <c r="G9" s="2"/>
      <c r="H9" s="34"/>
      <c r="I9" s="9">
        <f t="shared" si="25"/>
        <v>64.620781718535568</v>
      </c>
      <c r="J9" s="9">
        <f t="shared" si="0"/>
        <v>0.84572528146443915</v>
      </c>
      <c r="K9" s="9">
        <f t="shared" si="26"/>
        <v>65.109481710833705</v>
      </c>
      <c r="L9" s="9">
        <f t="shared" si="1"/>
        <v>0.35702528916630172</v>
      </c>
      <c r="M9" s="9">
        <f t="shared" si="27"/>
        <v>65.374642076303331</v>
      </c>
      <c r="N9" s="9">
        <f t="shared" si="2"/>
        <v>9.186492369667576E-2</v>
      </c>
      <c r="O9" s="9">
        <f t="shared" si="28"/>
        <v>65.539890841064448</v>
      </c>
      <c r="P9" s="9">
        <f t="shared" si="3"/>
        <v>7.3383841064440958E-2</v>
      </c>
      <c r="Q9" s="34"/>
      <c r="R9" s="9">
        <f t="shared" si="29"/>
        <v>177.1659976571265</v>
      </c>
      <c r="S9" s="9">
        <f t="shared" si="4"/>
        <v>0.32674865712650103</v>
      </c>
      <c r="T9" s="9">
        <f t="shared" si="30"/>
        <v>177.18057565036591</v>
      </c>
      <c r="U9" s="9">
        <f t="shared" si="5"/>
        <v>0.34132665036591447</v>
      </c>
      <c r="V9" s="9">
        <f t="shared" si="31"/>
        <v>177.07855150318579</v>
      </c>
      <c r="W9" s="9">
        <f t="shared" si="6"/>
        <v>0.23930250318579738</v>
      </c>
      <c r="X9" s="9">
        <f t="shared" si="7"/>
        <v>176.89550349682617</v>
      </c>
      <c r="Y9" s="9">
        <f t="shared" si="8"/>
        <v>5.6254496826170453E-2</v>
      </c>
      <c r="AB9" s="9">
        <f t="shared" si="32"/>
        <v>0.15548369878959881</v>
      </c>
      <c r="AC9" s="9">
        <f t="shared" si="9"/>
        <v>65.530125775092927</v>
      </c>
      <c r="AD9" s="10">
        <f t="shared" si="10"/>
        <v>9.443484393986557E-7</v>
      </c>
      <c r="AE9" s="9">
        <f t="shared" si="33"/>
        <v>0.21501422175010973</v>
      </c>
      <c r="AF9" s="9">
        <f t="shared" si="11"/>
        <v>65.589656298053441</v>
      </c>
      <c r="AG9" s="10">
        <f t="shared" si="12"/>
        <v>3.5385516766515783E-6</v>
      </c>
      <c r="AH9" s="9">
        <f t="shared" si="34"/>
        <v>0.28434674244487457</v>
      </c>
      <c r="AI9" s="9">
        <f t="shared" si="13"/>
        <v>65.658988818748199</v>
      </c>
      <c r="AJ9" s="10">
        <f t="shared" si="14"/>
        <v>8.6445240762726206E-6</v>
      </c>
      <c r="AK9" s="17">
        <f t="shared" si="35"/>
        <v>0.3514425876356263</v>
      </c>
      <c r="AL9" s="9">
        <f t="shared" si="15"/>
        <v>65.726084663938963</v>
      </c>
      <c r="AM9" s="10">
        <f t="shared" si="16"/>
        <v>1.5721583994988592E-5</v>
      </c>
      <c r="AO9" s="9">
        <f t="shared" si="36"/>
        <v>-1.80357692502809E-2</v>
      </c>
      <c r="AP9" s="9">
        <f t="shared" si="17"/>
        <v>177.06051573393552</v>
      </c>
      <c r="AQ9" s="10">
        <f t="shared" si="18"/>
        <v>1.5655787828592133E-6</v>
      </c>
      <c r="AR9" s="9">
        <f t="shared" si="37"/>
        <v>-5.2055214370330977E-2</v>
      </c>
      <c r="AS9" s="9">
        <f t="shared" si="19"/>
        <v>177.02649628881545</v>
      </c>
      <c r="AT9" s="10">
        <f t="shared" si="20"/>
        <v>1.1211758967234773E-6</v>
      </c>
      <c r="AU9" s="9">
        <f t="shared" si="38"/>
        <v>-0.15372905705747469</v>
      </c>
      <c r="AV9" s="9">
        <f t="shared" si="21"/>
        <v>176.92482244612833</v>
      </c>
      <c r="AW9" s="10">
        <f t="shared" si="22"/>
        <v>2.3416431905961449E-7</v>
      </c>
      <c r="AX9" s="9">
        <f t="shared" si="39"/>
        <v>-0.48014134857618751</v>
      </c>
      <c r="AY9" s="9">
        <f t="shared" si="23"/>
        <v>176.59841015460961</v>
      </c>
      <c r="AZ9" s="10">
        <f t="shared" si="24"/>
        <v>1.8547942855585561E-6</v>
      </c>
    </row>
    <row r="10" spans="1:52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  <c r="G10" s="2"/>
      <c r="H10" s="34"/>
      <c r="I10" s="9">
        <f t="shared" si="25"/>
        <v>64.747640510755232</v>
      </c>
      <c r="J10" s="9">
        <f t="shared" si="0"/>
        <v>4.3264510755236074E-2</v>
      </c>
      <c r="K10" s="9">
        <f t="shared" si="26"/>
        <v>65.234440562041911</v>
      </c>
      <c r="L10" s="9">
        <f t="shared" si="1"/>
        <v>0.53006456204191466</v>
      </c>
      <c r="M10" s="9">
        <f t="shared" si="27"/>
        <v>65.425167784336509</v>
      </c>
      <c r="N10" s="9">
        <f t="shared" si="2"/>
        <v>0.72079178433651236</v>
      </c>
      <c r="O10" s="9">
        <f t="shared" si="28"/>
        <v>65.484852960266124</v>
      </c>
      <c r="P10" s="9">
        <f t="shared" si="3"/>
        <v>0.78047696026612812</v>
      </c>
      <c r="Q10" s="34"/>
      <c r="R10" s="9">
        <f t="shared" si="29"/>
        <v>177.11698535855751</v>
      </c>
      <c r="S10" s="9">
        <f t="shared" si="4"/>
        <v>3.1249043585575009</v>
      </c>
      <c r="T10" s="9">
        <f t="shared" si="30"/>
        <v>177.06111132273784</v>
      </c>
      <c r="U10" s="9">
        <f t="shared" si="5"/>
        <v>3.0690303227378308</v>
      </c>
      <c r="V10" s="9">
        <f t="shared" si="31"/>
        <v>176.9469351264336</v>
      </c>
      <c r="W10" s="9">
        <f t="shared" si="6"/>
        <v>2.9548541264335881</v>
      </c>
      <c r="X10" s="9">
        <f t="shared" si="7"/>
        <v>176.85331262420652</v>
      </c>
      <c r="Y10" s="9">
        <f t="shared" si="8"/>
        <v>2.8612316242065106</v>
      </c>
      <c r="AB10" s="9">
        <f t="shared" si="32"/>
        <v>0.13974000017613561</v>
      </c>
      <c r="AC10" s="9">
        <f t="shared" si="9"/>
        <v>65.564907784512641</v>
      </c>
      <c r="AD10" s="10">
        <f t="shared" si="10"/>
        <v>1.7687502956356181E-4</v>
      </c>
      <c r="AE10" s="9">
        <f t="shared" si="33"/>
        <v>0.17389209332087663</v>
      </c>
      <c r="AF10" s="9">
        <f t="shared" si="11"/>
        <v>65.599059877657382</v>
      </c>
      <c r="AG10" s="10">
        <f t="shared" si="12"/>
        <v>1.9119296847874259E-4</v>
      </c>
      <c r="AH10" s="9">
        <f t="shared" si="34"/>
        <v>0.17912727695961084</v>
      </c>
      <c r="AI10" s="9">
        <f t="shared" si="13"/>
        <v>65.604295061296114</v>
      </c>
      <c r="AJ10" s="10">
        <f t="shared" si="14"/>
        <v>1.9343702085136883E-4</v>
      </c>
      <c r="AK10" s="17">
        <f t="shared" si="35"/>
        <v>9.56632399735447E-2</v>
      </c>
      <c r="AL10" s="9">
        <f t="shared" si="15"/>
        <v>65.520831024310056</v>
      </c>
      <c r="AM10" s="10">
        <f t="shared" si="16"/>
        <v>1.592198554566335E-4</v>
      </c>
      <c r="AO10" s="9">
        <f t="shared" si="36"/>
        <v>-3.5072860375567477E-2</v>
      </c>
      <c r="AP10" s="9">
        <f t="shared" si="17"/>
        <v>176.91186226605802</v>
      </c>
      <c r="AQ10" s="10">
        <f t="shared" si="18"/>
        <v>2.8160584874953451E-4</v>
      </c>
      <c r="AR10" s="9">
        <f t="shared" si="37"/>
        <v>-7.1945504965796075E-2</v>
      </c>
      <c r="AS10" s="9">
        <f t="shared" si="19"/>
        <v>176.87498962146782</v>
      </c>
      <c r="AT10" s="10">
        <f t="shared" si="20"/>
        <v>2.7453820445882092E-4</v>
      </c>
      <c r="AU10" s="9">
        <f t="shared" si="38"/>
        <v>-0.14377835092009722</v>
      </c>
      <c r="AV10" s="9">
        <f t="shared" si="21"/>
        <v>176.80315677551351</v>
      </c>
      <c r="AW10" s="10">
        <f t="shared" si="22"/>
        <v>2.6102742574388458E-4</v>
      </c>
      <c r="AX10" s="9">
        <f t="shared" si="39"/>
        <v>-0.18389512252579082</v>
      </c>
      <c r="AY10" s="9">
        <f t="shared" si="23"/>
        <v>176.7630400039078</v>
      </c>
      <c r="AZ10" s="10">
        <f t="shared" si="24"/>
        <v>2.5363035879966638E-4</v>
      </c>
    </row>
    <row r="11" spans="1:52" x14ac:dyDescent="0.3">
      <c r="A11" s="3">
        <v>43790</v>
      </c>
      <c r="B11" s="2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  <c r="G11" s="2"/>
      <c r="H11" s="34"/>
      <c r="I11" s="9">
        <f t="shared" si="25"/>
        <v>64.741150834141948</v>
      </c>
      <c r="J11" s="9">
        <f t="shared" si="0"/>
        <v>0.32688283414194075</v>
      </c>
      <c r="K11" s="9">
        <f t="shared" si="26"/>
        <v>65.048917965327234</v>
      </c>
      <c r="L11" s="9">
        <f t="shared" si="1"/>
        <v>0.63464996532722751</v>
      </c>
      <c r="M11" s="9">
        <f t="shared" si="27"/>
        <v>65.028732302951425</v>
      </c>
      <c r="N11" s="9">
        <f t="shared" si="2"/>
        <v>0.61446430295141852</v>
      </c>
      <c r="O11" s="9">
        <f t="shared" si="28"/>
        <v>64.899495240066528</v>
      </c>
      <c r="P11" s="9">
        <f t="shared" si="3"/>
        <v>0.4852272400665214</v>
      </c>
      <c r="Q11" s="34"/>
      <c r="R11" s="9">
        <f t="shared" si="29"/>
        <v>176.64824970477389</v>
      </c>
      <c r="S11" s="9">
        <f t="shared" si="4"/>
        <v>3.3336137047738816</v>
      </c>
      <c r="T11" s="9">
        <f t="shared" si="30"/>
        <v>175.98695070977959</v>
      </c>
      <c r="U11" s="9">
        <f t="shared" si="5"/>
        <v>2.6723147097795845</v>
      </c>
      <c r="V11" s="9">
        <f t="shared" si="31"/>
        <v>175.32176535689513</v>
      </c>
      <c r="W11" s="9">
        <f t="shared" si="6"/>
        <v>2.0071293568951205</v>
      </c>
      <c r="X11" s="9">
        <f t="shared" si="7"/>
        <v>174.70738890605165</v>
      </c>
      <c r="Y11" s="9">
        <f t="shared" si="8"/>
        <v>1.3927529060516406</v>
      </c>
      <c r="AB11" s="9">
        <f t="shared" si="32"/>
        <v>5.9313677941952782E-2</v>
      </c>
      <c r="AC11" s="9">
        <f t="shared" si="9"/>
        <v>65.088045980893384</v>
      </c>
      <c r="AD11" s="10">
        <f t="shared" si="10"/>
        <v>1.0941313865321087E-4</v>
      </c>
      <c r="AE11" s="9">
        <f t="shared" si="33"/>
        <v>3.1310199644386666E-2</v>
      </c>
      <c r="AF11" s="9">
        <f t="shared" si="11"/>
        <v>65.060042502595806</v>
      </c>
      <c r="AG11" s="10">
        <f t="shared" si="12"/>
        <v>1.0050730672405881E-4</v>
      </c>
      <c r="AH11" s="9">
        <f t="shared" si="34"/>
        <v>-7.9875964295501492E-2</v>
      </c>
      <c r="AI11" s="9">
        <f t="shared" si="13"/>
        <v>64.948856338655929</v>
      </c>
      <c r="AJ11" s="10">
        <f t="shared" si="14"/>
        <v>6.8877093163781876E-5</v>
      </c>
      <c r="AK11" s="17">
        <f t="shared" si="35"/>
        <v>-0.32262067318128901</v>
      </c>
      <c r="AL11" s="9">
        <f t="shared" si="15"/>
        <v>64.706111629770135</v>
      </c>
      <c r="AM11" s="10">
        <f t="shared" si="16"/>
        <v>2.0527510578922822E-5</v>
      </c>
      <c r="AO11" s="9">
        <f t="shared" si="36"/>
        <v>-0.27358739675000338</v>
      </c>
      <c r="AP11" s="9">
        <f t="shared" si="17"/>
        <v>175.04817796014513</v>
      </c>
      <c r="AQ11" s="10">
        <f t="shared" si="18"/>
        <v>1.0004565630499519E-4</v>
      </c>
      <c r="AR11" s="9">
        <f t="shared" si="37"/>
        <v>-0.46025157110896542</v>
      </c>
      <c r="AS11" s="9">
        <f t="shared" si="19"/>
        <v>174.86151378578617</v>
      </c>
      <c r="AT11" s="10">
        <f t="shared" si="20"/>
        <v>7.9660224630788518E-5</v>
      </c>
      <c r="AU11" s="9">
        <f t="shared" si="38"/>
        <v>-0.81040448929836661</v>
      </c>
      <c r="AV11" s="9">
        <f t="shared" si="21"/>
        <v>174.51136086759675</v>
      </c>
      <c r="AW11" s="10">
        <f t="shared" si="22"/>
        <v>4.7678013527552593E-5</v>
      </c>
      <c r="AX11" s="9">
        <f t="shared" si="39"/>
        <v>-1.4089785724865709</v>
      </c>
      <c r="AY11" s="9">
        <f t="shared" si="23"/>
        <v>173.91278678440855</v>
      </c>
      <c r="AZ11" s="10">
        <f t="shared" si="24"/>
        <v>1.191107267398312E-5</v>
      </c>
    </row>
    <row r="12" spans="1:52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  <c r="G12" s="2"/>
      <c r="H12" s="34"/>
      <c r="I12" s="9">
        <f t="shared" si="25"/>
        <v>64.692118409020651</v>
      </c>
      <c r="J12" s="9">
        <f t="shared" si="0"/>
        <v>0.3343914090206539</v>
      </c>
      <c r="K12" s="9">
        <f t="shared" si="26"/>
        <v>64.826790477462708</v>
      </c>
      <c r="L12" s="9">
        <f t="shared" si="1"/>
        <v>0.46906347746271138</v>
      </c>
      <c r="M12" s="9">
        <f t="shared" si="27"/>
        <v>64.690776936328149</v>
      </c>
      <c r="N12" s="9">
        <f t="shared" si="2"/>
        <v>0.33304993632815183</v>
      </c>
      <c r="O12" s="9">
        <f t="shared" si="28"/>
        <v>64.535574810016641</v>
      </c>
      <c r="P12" s="9">
        <f t="shared" si="3"/>
        <v>0.17784781001664385</v>
      </c>
      <c r="Q12" s="34"/>
      <c r="R12" s="9">
        <f t="shared" si="29"/>
        <v>176.14820764905781</v>
      </c>
      <c r="S12" s="9">
        <f t="shared" si="4"/>
        <v>2.5783066490578221</v>
      </c>
      <c r="T12" s="9">
        <f t="shared" si="30"/>
        <v>175.05164056135675</v>
      </c>
      <c r="U12" s="9">
        <f t="shared" si="5"/>
        <v>1.4817395613567612</v>
      </c>
      <c r="V12" s="9">
        <f t="shared" si="31"/>
        <v>174.21784421060281</v>
      </c>
      <c r="W12" s="9">
        <f t="shared" si="6"/>
        <v>0.64794321060281845</v>
      </c>
      <c r="X12" s="9">
        <f t="shared" si="7"/>
        <v>173.6628242265129</v>
      </c>
      <c r="Y12" s="9">
        <f t="shared" si="8"/>
        <v>9.2923226512908741E-2</v>
      </c>
      <c r="AB12" s="9">
        <f t="shared" si="32"/>
        <v>-2.7667874283163196E-4</v>
      </c>
      <c r="AC12" s="9">
        <f t="shared" si="9"/>
        <v>64.690500257585313</v>
      </c>
      <c r="AD12" s="10">
        <f t="shared" si="10"/>
        <v>2.6735939012313507E-5</v>
      </c>
      <c r="AE12" s="9">
        <f t="shared" si="33"/>
        <v>-6.1006191922529159E-2</v>
      </c>
      <c r="AF12" s="9">
        <f t="shared" si="11"/>
        <v>64.629770744405619</v>
      </c>
      <c r="AG12" s="10">
        <f t="shared" si="12"/>
        <v>1.7868006150427829E-5</v>
      </c>
      <c r="AH12" s="9">
        <f t="shared" si="34"/>
        <v>-0.19601169534300031</v>
      </c>
      <c r="AI12" s="9">
        <f t="shared" si="13"/>
        <v>64.494765240985146</v>
      </c>
      <c r="AJ12" s="10">
        <f t="shared" si="14"/>
        <v>4.5340066883854811E-6</v>
      </c>
      <c r="AK12" s="17">
        <f t="shared" si="35"/>
        <v>-0.33565516260697847</v>
      </c>
      <c r="AL12" s="9">
        <f t="shared" si="15"/>
        <v>64.355121773721166</v>
      </c>
      <c r="AM12" s="10">
        <f t="shared" si="16"/>
        <v>1.6386624656145567E-9</v>
      </c>
      <c r="AO12" s="9">
        <f t="shared" si="36"/>
        <v>-0.39813745918135113</v>
      </c>
      <c r="AP12" s="9">
        <f t="shared" si="17"/>
        <v>173.81970675142145</v>
      </c>
      <c r="AQ12" s="10">
        <f t="shared" si="18"/>
        <v>2.0713621438027528E-6</v>
      </c>
      <c r="AR12" s="9">
        <f t="shared" si="37"/>
        <v>-0.62116896490480455</v>
      </c>
      <c r="AS12" s="9">
        <f t="shared" si="19"/>
        <v>173.59667524569801</v>
      </c>
      <c r="AT12" s="10">
        <f t="shared" si="20"/>
        <v>2.3794997164016943E-8</v>
      </c>
      <c r="AU12" s="9">
        <f t="shared" si="38"/>
        <v>-0.94248698494564653</v>
      </c>
      <c r="AV12" s="9">
        <f t="shared" si="21"/>
        <v>173.27535722565716</v>
      </c>
      <c r="AW12" s="10">
        <f t="shared" si="22"/>
        <v>2.8797239862431477E-6</v>
      </c>
      <c r="AX12" s="9">
        <f t="shared" si="39"/>
        <v>-1.1496797602214592</v>
      </c>
      <c r="AY12" s="9">
        <f t="shared" si="23"/>
        <v>173.06816445038135</v>
      </c>
      <c r="AZ12" s="10">
        <f t="shared" si="24"/>
        <v>8.3560810982810982E-6</v>
      </c>
    </row>
    <row r="13" spans="1:52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  <c r="G13" s="2"/>
      <c r="H13" s="34"/>
      <c r="I13" s="9">
        <f t="shared" si="25"/>
        <v>64.641959697667545</v>
      </c>
      <c r="J13" s="9">
        <f t="shared" si="0"/>
        <v>0.84420830233246136</v>
      </c>
      <c r="K13" s="9">
        <f t="shared" si="26"/>
        <v>64.662618260350769</v>
      </c>
      <c r="L13" s="9">
        <f t="shared" si="1"/>
        <v>0.82354973964923772</v>
      </c>
      <c r="M13" s="9">
        <f t="shared" si="27"/>
        <v>64.50759947134766</v>
      </c>
      <c r="N13" s="9">
        <f t="shared" si="2"/>
        <v>0.978568528652346</v>
      </c>
      <c r="O13" s="9">
        <f t="shared" si="28"/>
        <v>64.402188952504162</v>
      </c>
      <c r="P13" s="9">
        <f t="shared" si="3"/>
        <v>1.0839790474958448</v>
      </c>
      <c r="Q13" s="34"/>
      <c r="R13" s="9">
        <f t="shared" si="29"/>
        <v>175.76146165169914</v>
      </c>
      <c r="S13" s="9">
        <f t="shared" si="4"/>
        <v>2.4664636516991436</v>
      </c>
      <c r="T13" s="9">
        <f t="shared" si="30"/>
        <v>174.53303171488187</v>
      </c>
      <c r="U13" s="9">
        <f t="shared" si="5"/>
        <v>1.2380337148818796</v>
      </c>
      <c r="V13" s="9">
        <f t="shared" si="31"/>
        <v>173.86147544477126</v>
      </c>
      <c r="W13" s="9">
        <f t="shared" si="6"/>
        <v>0.56647744477126594</v>
      </c>
      <c r="X13" s="9">
        <f t="shared" si="7"/>
        <v>173.59313180662821</v>
      </c>
      <c r="Y13" s="9">
        <f t="shared" si="8"/>
        <v>0.29813380662821487</v>
      </c>
      <c r="AB13" s="9">
        <f t="shared" si="32"/>
        <v>-2.7711796678480158E-2</v>
      </c>
      <c r="AC13" s="9">
        <f t="shared" si="9"/>
        <v>64.479887674669186</v>
      </c>
      <c r="AD13" s="10">
        <f t="shared" si="10"/>
        <v>2.361232798708555E-4</v>
      </c>
      <c r="AE13" s="9">
        <f t="shared" si="33"/>
        <v>-9.1549010187018998E-2</v>
      </c>
      <c r="AF13" s="9">
        <f t="shared" si="11"/>
        <v>64.416050461160637</v>
      </c>
      <c r="AG13" s="10">
        <f t="shared" si="12"/>
        <v>2.6703230726563416E-4</v>
      </c>
      <c r="AH13" s="9">
        <f t="shared" si="34"/>
        <v>-0.19023629167987</v>
      </c>
      <c r="AI13" s="9">
        <f t="shared" si="13"/>
        <v>64.317363179667794</v>
      </c>
      <c r="AJ13" s="10">
        <f t="shared" si="14"/>
        <v>3.1855529788142627E-4</v>
      </c>
      <c r="AK13" s="17">
        <f t="shared" si="35"/>
        <v>-0.20604911962446198</v>
      </c>
      <c r="AL13" s="9">
        <f t="shared" si="15"/>
        <v>64.301550351723193</v>
      </c>
      <c r="AM13" s="10">
        <f t="shared" si="16"/>
        <v>3.2723311083975113E-4</v>
      </c>
      <c r="AO13" s="9">
        <f t="shared" si="36"/>
        <v>-0.39187215517888052</v>
      </c>
      <c r="AP13" s="9">
        <f t="shared" si="17"/>
        <v>173.46960328959238</v>
      </c>
      <c r="AQ13" s="10">
        <f t="shared" si="18"/>
        <v>1.0151792630555559E-6</v>
      </c>
      <c r="AR13" s="9">
        <f t="shared" si="37"/>
        <v>-0.55496891513649027</v>
      </c>
      <c r="AS13" s="9">
        <f t="shared" si="19"/>
        <v>173.30650652963476</v>
      </c>
      <c r="AT13" s="10">
        <f t="shared" si="20"/>
        <v>4.4102948581430389E-9</v>
      </c>
      <c r="AU13" s="9">
        <f t="shared" si="38"/>
        <v>-0.67873378634430193</v>
      </c>
      <c r="AV13" s="9">
        <f t="shared" si="21"/>
        <v>173.18274165842695</v>
      </c>
      <c r="AW13" s="10">
        <f t="shared" si="22"/>
        <v>4.1961375326769591E-7</v>
      </c>
      <c r="AX13" s="9">
        <f t="shared" si="39"/>
        <v>-0.47536541499003415</v>
      </c>
      <c r="AY13" s="9">
        <f t="shared" si="23"/>
        <v>173.38611002978124</v>
      </c>
      <c r="AZ13" s="10">
        <f t="shared" si="24"/>
        <v>2.7642631802566476E-7</v>
      </c>
    </row>
    <row r="14" spans="1:52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  <c r="G14" s="2"/>
      <c r="H14" s="34"/>
      <c r="I14" s="9">
        <f t="shared" si="25"/>
        <v>64.768590943017415</v>
      </c>
      <c r="J14" s="9">
        <f t="shared" si="0"/>
        <v>0.20622405698259172</v>
      </c>
      <c r="K14" s="9">
        <f t="shared" si="26"/>
        <v>64.950860669228007</v>
      </c>
      <c r="L14" s="9">
        <f t="shared" si="1"/>
        <v>2.3954330771999821E-2</v>
      </c>
      <c r="M14" s="9">
        <f t="shared" si="27"/>
        <v>65.045812162106444</v>
      </c>
      <c r="N14" s="9">
        <f t="shared" si="2"/>
        <v>7.0997162106436917E-2</v>
      </c>
      <c r="O14" s="9">
        <f t="shared" si="28"/>
        <v>65.215173238126042</v>
      </c>
      <c r="P14" s="9">
        <f t="shared" si="3"/>
        <v>0.24035823812603496</v>
      </c>
      <c r="Q14" s="34"/>
      <c r="R14" s="9">
        <f t="shared" si="29"/>
        <v>175.39149210394424</v>
      </c>
      <c r="S14" s="9">
        <f t="shared" si="4"/>
        <v>0.12310510394425478</v>
      </c>
      <c r="T14" s="9">
        <f t="shared" si="30"/>
        <v>174.09971991467322</v>
      </c>
      <c r="U14" s="9">
        <f t="shared" si="5"/>
        <v>1.1686670853267742</v>
      </c>
      <c r="V14" s="9">
        <f t="shared" si="31"/>
        <v>173.54991285014705</v>
      </c>
      <c r="W14" s="9">
        <f t="shared" si="6"/>
        <v>1.7184741498529377</v>
      </c>
      <c r="X14" s="9">
        <f t="shared" si="7"/>
        <v>173.36953145165705</v>
      </c>
      <c r="Y14" s="9">
        <f t="shared" si="8"/>
        <v>1.8988555483429366</v>
      </c>
      <c r="AB14" s="9">
        <f t="shared" si="32"/>
        <v>5.7176876437109343E-2</v>
      </c>
      <c r="AC14" s="9">
        <f t="shared" si="9"/>
        <v>65.102989038543555</v>
      </c>
      <c r="AD14" s="10">
        <f t="shared" si="10"/>
        <v>3.8914372659091591E-6</v>
      </c>
      <c r="AE14" s="9">
        <f t="shared" si="33"/>
        <v>6.5891415049431551E-2</v>
      </c>
      <c r="AF14" s="9">
        <f t="shared" si="11"/>
        <v>65.111703577155879</v>
      </c>
      <c r="AG14" s="10">
        <f t="shared" si="12"/>
        <v>4.4385826939894615E-6</v>
      </c>
      <c r="AH14" s="9">
        <f t="shared" si="34"/>
        <v>0.13756575041752395</v>
      </c>
      <c r="AI14" s="9">
        <f t="shared" si="13"/>
        <v>65.183377912523966</v>
      </c>
      <c r="AJ14" s="10">
        <f t="shared" si="14"/>
        <v>1.0303483092060929E-5</v>
      </c>
      <c r="AK14" s="17">
        <f t="shared" si="35"/>
        <v>0.42657341920129638</v>
      </c>
      <c r="AL14" s="9">
        <f t="shared" si="15"/>
        <v>65.472385581307734</v>
      </c>
      <c r="AM14" s="10">
        <f t="shared" si="16"/>
        <v>5.8643419567846009E-5</v>
      </c>
      <c r="AO14" s="9">
        <f t="shared" si="36"/>
        <v>-0.37982572109567936</v>
      </c>
      <c r="AP14" s="9">
        <f t="shared" si="17"/>
        <v>173.17008712905138</v>
      </c>
      <c r="AQ14" s="10">
        <f t="shared" si="18"/>
        <v>1.4332697275661578E-4</v>
      </c>
      <c r="AR14" s="9">
        <f t="shared" si="37"/>
        <v>-0.49411733500841926</v>
      </c>
      <c r="AS14" s="9">
        <f t="shared" si="19"/>
        <v>173.05579551513864</v>
      </c>
      <c r="AT14" s="10">
        <f t="shared" si="20"/>
        <v>1.5936586108181351E-4</v>
      </c>
      <c r="AU14" s="9">
        <f t="shared" si="38"/>
        <v>-0.51350675007025881</v>
      </c>
      <c r="AV14" s="9">
        <f t="shared" si="21"/>
        <v>173.03640610007679</v>
      </c>
      <c r="AW14" s="10">
        <f t="shared" si="22"/>
        <v>1.6217121404748803E-4</v>
      </c>
      <c r="AX14" s="9">
        <f t="shared" si="39"/>
        <v>-0.33613301767908044</v>
      </c>
      <c r="AY14" s="9">
        <f t="shared" si="23"/>
        <v>173.21377983246796</v>
      </c>
      <c r="AZ14" s="10">
        <f t="shared" si="24"/>
        <v>1.3742014989921183E-4</v>
      </c>
    </row>
    <row r="15" spans="1:52" x14ac:dyDescent="0.3">
      <c r="A15" s="3">
        <v>43796</v>
      </c>
      <c r="B15" s="2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  <c r="G15" s="2"/>
      <c r="H15" s="34"/>
      <c r="I15" s="9">
        <f t="shared" si="25"/>
        <v>64.799524551564801</v>
      </c>
      <c r="J15" s="9">
        <f t="shared" si="0"/>
        <v>1.0480404484352022</v>
      </c>
      <c r="K15" s="9">
        <f t="shared" si="26"/>
        <v>64.959244684998197</v>
      </c>
      <c r="L15" s="9">
        <f t="shared" si="1"/>
        <v>0.88832031500180619</v>
      </c>
      <c r="M15" s="9">
        <f t="shared" si="27"/>
        <v>65.006763722947909</v>
      </c>
      <c r="N15" s="9">
        <f t="shared" si="2"/>
        <v>0.84080127705209406</v>
      </c>
      <c r="O15" s="9">
        <f t="shared" si="28"/>
        <v>65.034904559531512</v>
      </c>
      <c r="P15" s="9">
        <f t="shared" si="3"/>
        <v>0.81266044046849117</v>
      </c>
      <c r="Q15" s="34"/>
      <c r="R15" s="9">
        <f t="shared" si="29"/>
        <v>175.37302633835262</v>
      </c>
      <c r="S15" s="9">
        <f t="shared" si="4"/>
        <v>0.77896666164738804</v>
      </c>
      <c r="T15" s="9">
        <f t="shared" si="30"/>
        <v>174.50875339453756</v>
      </c>
      <c r="U15" s="9">
        <f t="shared" si="5"/>
        <v>1.6432396054624405</v>
      </c>
      <c r="V15" s="9">
        <f t="shared" si="31"/>
        <v>174.49507363256618</v>
      </c>
      <c r="W15" s="9">
        <f t="shared" si="6"/>
        <v>1.6569193674338294</v>
      </c>
      <c r="X15" s="9">
        <f t="shared" si="7"/>
        <v>174.79367311291426</v>
      </c>
      <c r="Y15" s="9">
        <f t="shared" si="8"/>
        <v>1.3583198870857416</v>
      </c>
      <c r="AB15" s="9">
        <f t="shared" si="32"/>
        <v>4.2743079097762746E-2</v>
      </c>
      <c r="AC15" s="9">
        <f t="shared" si="9"/>
        <v>65.04950680204567</v>
      </c>
      <c r="AD15" s="10">
        <f t="shared" si="10"/>
        <v>1.4688913962692668E-4</v>
      </c>
      <c r="AE15" s="9">
        <f t="shared" si="33"/>
        <v>3.9656451497440008E-2</v>
      </c>
      <c r="AF15" s="9">
        <f t="shared" si="11"/>
        <v>65.046420174445345</v>
      </c>
      <c r="AG15" s="10">
        <f t="shared" si="12"/>
        <v>1.4802757504356429E-4</v>
      </c>
      <c r="AH15" s="9">
        <f t="shared" si="34"/>
        <v>5.8089365108297597E-2</v>
      </c>
      <c r="AI15" s="9">
        <f t="shared" si="13"/>
        <v>65.064853088056211</v>
      </c>
      <c r="AJ15" s="10">
        <f t="shared" si="14"/>
        <v>1.4129423659395426E-4</v>
      </c>
      <c r="AK15" s="17">
        <f t="shared" si="35"/>
        <v>3.0794839595440042E-2</v>
      </c>
      <c r="AL15" s="9">
        <f t="shared" si="15"/>
        <v>65.037558562543353</v>
      </c>
      <c r="AM15" s="10">
        <f t="shared" si="16"/>
        <v>1.5132040726455954E-4</v>
      </c>
      <c r="AO15" s="9">
        <f t="shared" si="36"/>
        <v>-0.18107774556845904</v>
      </c>
      <c r="AP15" s="9">
        <f t="shared" si="17"/>
        <v>174.3139958869977</v>
      </c>
      <c r="AQ15" s="10">
        <f t="shared" si="18"/>
        <v>1.0887158043283745E-4</v>
      </c>
      <c r="AR15" s="9">
        <f t="shared" si="37"/>
        <v>-0.13429780565153371</v>
      </c>
      <c r="AS15" s="9">
        <f t="shared" si="19"/>
        <v>174.36077582691465</v>
      </c>
      <c r="AT15" s="10">
        <f t="shared" si="20"/>
        <v>1.0340019702525254E-4</v>
      </c>
      <c r="AU15" s="9">
        <f t="shared" si="38"/>
        <v>0.14289363954996293</v>
      </c>
      <c r="AV15" s="9">
        <f t="shared" si="21"/>
        <v>174.63796727211613</v>
      </c>
      <c r="AW15" s="10">
        <f t="shared" si="22"/>
        <v>7.387396137859433E-5</v>
      </c>
      <c r="AX15" s="9">
        <f t="shared" si="39"/>
        <v>0.75296671240439228</v>
      </c>
      <c r="AY15" s="9">
        <f t="shared" si="23"/>
        <v>175.24804034497058</v>
      </c>
      <c r="AZ15" s="10">
        <f t="shared" si="24"/>
        <v>2.6333964573128896E-5</v>
      </c>
    </row>
    <row r="16" spans="1:52" x14ac:dyDescent="0.3">
      <c r="A16" s="3">
        <v>43798</v>
      </c>
      <c r="B16" s="2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  <c r="G16" s="2"/>
      <c r="H16" s="34"/>
      <c r="I16" s="9">
        <f t="shared" si="25"/>
        <v>64.956730618830079</v>
      </c>
      <c r="J16" s="9">
        <f t="shared" si="0"/>
        <v>0.74578438116992629</v>
      </c>
      <c r="K16" s="9">
        <f t="shared" si="26"/>
        <v>65.270156795248823</v>
      </c>
      <c r="L16" s="9">
        <f t="shared" si="1"/>
        <v>0.43235820475118203</v>
      </c>
      <c r="M16" s="9">
        <f t="shared" si="27"/>
        <v>65.469204425326566</v>
      </c>
      <c r="N16" s="9">
        <f t="shared" si="2"/>
        <v>0.23331057467343896</v>
      </c>
      <c r="O16" s="9">
        <f t="shared" si="28"/>
        <v>65.644399889882877</v>
      </c>
      <c r="P16" s="9">
        <f t="shared" si="3"/>
        <v>5.8115110117128665E-2</v>
      </c>
      <c r="Q16" s="34"/>
      <c r="R16" s="9">
        <f t="shared" si="29"/>
        <v>175.48987133759971</v>
      </c>
      <c r="S16" s="9">
        <f t="shared" si="4"/>
        <v>0.19201933759970302</v>
      </c>
      <c r="T16" s="9">
        <f t="shared" si="30"/>
        <v>175.0838872564494</v>
      </c>
      <c r="U16" s="9">
        <f t="shared" si="5"/>
        <v>0.21396474355060491</v>
      </c>
      <c r="V16" s="9">
        <f t="shared" si="31"/>
        <v>175.4063792846548</v>
      </c>
      <c r="W16" s="9">
        <f t="shared" si="6"/>
        <v>0.108527284654798</v>
      </c>
      <c r="X16" s="9">
        <f t="shared" si="7"/>
        <v>175.81241302822858</v>
      </c>
      <c r="Y16" s="9">
        <f t="shared" si="8"/>
        <v>0.51456102822857019</v>
      </c>
      <c r="AB16" s="9">
        <f t="shared" si="32"/>
        <v>0.10569772258989696</v>
      </c>
      <c r="AC16" s="9">
        <f t="shared" si="9"/>
        <v>65.574902147916461</v>
      </c>
      <c r="AD16" s="10">
        <f t="shared" si="10"/>
        <v>3.7724617232605004E-6</v>
      </c>
      <c r="AE16" s="9">
        <f t="shared" si="33"/>
        <v>0.14535251421774437</v>
      </c>
      <c r="AF16" s="9">
        <f t="shared" si="11"/>
        <v>65.614556939544315</v>
      </c>
      <c r="AG16" s="10">
        <f t="shared" si="12"/>
        <v>1.7922034144724666E-6</v>
      </c>
      <c r="AH16" s="9">
        <f t="shared" si="34"/>
        <v>0.24004746687995951</v>
      </c>
      <c r="AI16" s="9">
        <f t="shared" si="13"/>
        <v>65.709251892206524</v>
      </c>
      <c r="AJ16" s="10">
        <f t="shared" si="14"/>
        <v>1.0513691000273357E-8</v>
      </c>
      <c r="AK16" s="17">
        <f t="shared" si="35"/>
        <v>0.39769382296117484</v>
      </c>
      <c r="AL16" s="9">
        <f t="shared" si="15"/>
        <v>65.86689824828774</v>
      </c>
      <c r="AM16" s="10">
        <f t="shared" si="16"/>
        <v>6.259665524559895E-6</v>
      </c>
      <c r="AO16" s="9">
        <f t="shared" si="36"/>
        <v>-1.7220235919895854E-2</v>
      </c>
      <c r="AP16" s="9">
        <f t="shared" si="17"/>
        <v>175.38915904873491</v>
      </c>
      <c r="AQ16" s="10">
        <f t="shared" si="18"/>
        <v>2.7130351596971402E-7</v>
      </c>
      <c r="AR16" s="9">
        <f t="shared" si="37"/>
        <v>0.12710305878350694</v>
      </c>
      <c r="AS16" s="9">
        <f t="shared" si="19"/>
        <v>175.53348234343832</v>
      </c>
      <c r="AT16" s="10">
        <f t="shared" si="20"/>
        <v>1.806796511781758E-6</v>
      </c>
      <c r="AU16" s="9">
        <f t="shared" si="38"/>
        <v>0.4886790451923626</v>
      </c>
      <c r="AV16" s="9">
        <f t="shared" si="21"/>
        <v>175.89505832984716</v>
      </c>
      <c r="AW16" s="10">
        <f t="shared" si="22"/>
        <v>1.1606348727491283E-5</v>
      </c>
      <c r="AX16" s="9">
        <f t="shared" si="39"/>
        <v>0.88755481113599344</v>
      </c>
      <c r="AY16" s="9">
        <f t="shared" si="23"/>
        <v>176.2939340957908</v>
      </c>
      <c r="AZ16" s="10">
        <f t="shared" si="24"/>
        <v>3.2287697722640797E-5</v>
      </c>
    </row>
    <row r="17" spans="1:52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  <c r="G17" s="2"/>
      <c r="H17" s="34"/>
      <c r="I17" s="9">
        <f t="shared" si="25"/>
        <v>65.068598276005559</v>
      </c>
      <c r="J17" s="9">
        <f t="shared" si="0"/>
        <v>0.12575727600555808</v>
      </c>
      <c r="K17" s="9">
        <f t="shared" si="26"/>
        <v>65.421482166911744</v>
      </c>
      <c r="L17" s="9">
        <f t="shared" si="1"/>
        <v>0.47864116691174274</v>
      </c>
      <c r="M17" s="9">
        <f t="shared" si="27"/>
        <v>65.597525241396966</v>
      </c>
      <c r="N17" s="9">
        <f t="shared" si="2"/>
        <v>0.65468424139696424</v>
      </c>
      <c r="O17" s="9">
        <f t="shared" si="28"/>
        <v>65.687986222470727</v>
      </c>
      <c r="P17" s="9">
        <f t="shared" si="3"/>
        <v>0.74514522247072534</v>
      </c>
      <c r="Q17" s="34"/>
      <c r="R17" s="9">
        <f t="shared" si="29"/>
        <v>175.46106843695975</v>
      </c>
      <c r="S17" s="9">
        <f t="shared" si="4"/>
        <v>4.3161554369597468</v>
      </c>
      <c r="T17" s="9">
        <f t="shared" si="30"/>
        <v>175.1587749166921</v>
      </c>
      <c r="U17" s="9">
        <f t="shared" si="5"/>
        <v>4.0138619166920932</v>
      </c>
      <c r="V17" s="9">
        <f t="shared" si="31"/>
        <v>175.34668927809469</v>
      </c>
      <c r="W17" s="9">
        <f t="shared" si="6"/>
        <v>4.2017762780946839</v>
      </c>
      <c r="X17" s="9">
        <f t="shared" si="7"/>
        <v>175.42649225705713</v>
      </c>
      <c r="Y17" s="9">
        <f t="shared" si="8"/>
        <v>4.2815792570571318</v>
      </c>
      <c r="AB17" s="9">
        <f t="shared" si="32"/>
        <v>0.1090911866119723</v>
      </c>
      <c r="AC17" s="9">
        <f t="shared" si="9"/>
        <v>65.706616428008942</v>
      </c>
      <c r="AD17" s="10">
        <f t="shared" si="10"/>
        <v>1.3831484603827831E-4</v>
      </c>
      <c r="AE17" s="9">
        <f t="shared" si="33"/>
        <v>0.1410945896809081</v>
      </c>
      <c r="AF17" s="9">
        <f t="shared" si="11"/>
        <v>65.73861983107787</v>
      </c>
      <c r="AG17" s="10">
        <f t="shared" si="12"/>
        <v>1.5014891466702678E-4</v>
      </c>
      <c r="AH17" s="9">
        <f t="shared" si="34"/>
        <v>0.18977047401565741</v>
      </c>
      <c r="AI17" s="9">
        <f t="shared" si="13"/>
        <v>65.787295715412625</v>
      </c>
      <c r="AJ17" s="10">
        <f t="shared" si="14"/>
        <v>1.6907919187076351E-4</v>
      </c>
      <c r="AK17" s="17">
        <f t="shared" si="35"/>
        <v>0.1687267671040156</v>
      </c>
      <c r="AL17" s="9">
        <f t="shared" si="15"/>
        <v>65.766252008500985</v>
      </c>
      <c r="AM17" s="10">
        <f t="shared" si="16"/>
        <v>1.6075732504961703E-4</v>
      </c>
      <c r="AO17" s="9">
        <f t="shared" si="36"/>
        <v>-2.3590701515929111E-2</v>
      </c>
      <c r="AP17" s="9">
        <f t="shared" si="17"/>
        <v>175.32309857657876</v>
      </c>
      <c r="AQ17" s="10">
        <f t="shared" si="18"/>
        <v>5.9600164864762875E-4</v>
      </c>
      <c r="AR17" s="9">
        <f t="shared" si="37"/>
        <v>8.040479244760082E-2</v>
      </c>
      <c r="AS17" s="9">
        <f t="shared" si="19"/>
        <v>175.4270940705423</v>
      </c>
      <c r="AT17" s="10">
        <f t="shared" si="20"/>
        <v>6.2603997397812482E-4</v>
      </c>
      <c r="AU17" s="9">
        <f t="shared" si="38"/>
        <v>0.24191297190374653</v>
      </c>
      <c r="AV17" s="9">
        <f t="shared" si="21"/>
        <v>175.58860224999844</v>
      </c>
      <c r="AW17" s="10">
        <f t="shared" si="22"/>
        <v>6.7415439744468334E-4</v>
      </c>
      <c r="AX17" s="9">
        <f t="shared" si="39"/>
        <v>8.2396716094299105E-2</v>
      </c>
      <c r="AY17" s="9">
        <f t="shared" si="23"/>
        <v>175.42908599418899</v>
      </c>
      <c r="AZ17" s="10">
        <f t="shared" si="24"/>
        <v>6.2662253405381459E-4</v>
      </c>
    </row>
    <row r="18" spans="1:52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  <c r="G18" s="2"/>
      <c r="H18" s="34"/>
      <c r="I18" s="9">
        <f t="shared" si="25"/>
        <v>65.049734684604729</v>
      </c>
      <c r="J18" s="9">
        <f t="shared" si="0"/>
        <v>1.2648186846047267</v>
      </c>
      <c r="K18" s="9">
        <f t="shared" si="26"/>
        <v>65.253957758492632</v>
      </c>
      <c r="L18" s="9">
        <f t="shared" si="1"/>
        <v>1.4690417584926294</v>
      </c>
      <c r="M18" s="9">
        <f t="shared" si="27"/>
        <v>65.237448908628636</v>
      </c>
      <c r="N18" s="9">
        <f t="shared" si="2"/>
        <v>1.4525329086286334</v>
      </c>
      <c r="O18" s="9">
        <f t="shared" si="28"/>
        <v>65.129127305617686</v>
      </c>
      <c r="P18" s="9">
        <f t="shared" si="3"/>
        <v>1.3442113056176836</v>
      </c>
      <c r="Q18" s="34"/>
      <c r="R18" s="9">
        <f t="shared" si="29"/>
        <v>174.81364512141579</v>
      </c>
      <c r="S18" s="9">
        <f t="shared" si="4"/>
        <v>5.4065101214157778</v>
      </c>
      <c r="T18" s="9">
        <f t="shared" si="30"/>
        <v>173.75392324584988</v>
      </c>
      <c r="U18" s="9">
        <f t="shared" si="5"/>
        <v>4.346788245849865</v>
      </c>
      <c r="V18" s="9">
        <f t="shared" si="31"/>
        <v>173.03571232514261</v>
      </c>
      <c r="W18" s="9">
        <f t="shared" si="6"/>
        <v>3.6285773251426008</v>
      </c>
      <c r="X18" s="9">
        <f t="shared" si="7"/>
        <v>172.21530781426429</v>
      </c>
      <c r="Y18" s="9">
        <f t="shared" si="8"/>
        <v>2.8081728142642817</v>
      </c>
      <c r="AB18" s="9">
        <f t="shared" si="32"/>
        <v>3.871605870492701E-2</v>
      </c>
      <c r="AC18" s="9">
        <f t="shared" si="9"/>
        <v>65.276164967333557</v>
      </c>
      <c r="AD18" s="10">
        <f t="shared" si="10"/>
        <v>5.4659334039273142E-4</v>
      </c>
      <c r="AE18" s="9">
        <f t="shared" si="33"/>
        <v>1.580185906859867E-2</v>
      </c>
      <c r="AF18" s="9">
        <f t="shared" si="11"/>
        <v>65.253250767697239</v>
      </c>
      <c r="AG18" s="10">
        <f t="shared" si="12"/>
        <v>5.2992473180742301E-4</v>
      </c>
      <c r="AH18" s="9">
        <f t="shared" si="34"/>
        <v>-5.7660589037136764E-2</v>
      </c>
      <c r="AI18" s="9">
        <f t="shared" si="13"/>
        <v>65.179788319591495</v>
      </c>
      <c r="AJ18" s="10">
        <f t="shared" si="14"/>
        <v>4.7822572719650623E-4</v>
      </c>
      <c r="AK18" s="17">
        <f t="shared" si="35"/>
        <v>-0.2807558677874778</v>
      </c>
      <c r="AL18" s="9">
        <f t="shared" si="15"/>
        <v>64.956693040841159</v>
      </c>
      <c r="AM18" s="10">
        <f t="shared" si="16"/>
        <v>3.3748462562382199E-4</v>
      </c>
      <c r="AO18" s="9">
        <f t="shared" si="36"/>
        <v>-0.36669863923135099</v>
      </c>
      <c r="AP18" s="9">
        <f t="shared" si="17"/>
        <v>172.66901368591127</v>
      </c>
      <c r="AQ18" s="10">
        <f t="shared" si="18"/>
        <v>3.707423636002812E-4</v>
      </c>
      <c r="AR18" s="9">
        <f t="shared" si="37"/>
        <v>-0.51744064390231803</v>
      </c>
      <c r="AS18" s="9">
        <f t="shared" si="19"/>
        <v>172.51827168124029</v>
      </c>
      <c r="AT18" s="10">
        <f t="shared" si="20"/>
        <v>3.372677281053684E-4</v>
      </c>
      <c r="AU18" s="9">
        <f t="shared" si="38"/>
        <v>-0.90688749428137316</v>
      </c>
      <c r="AV18" s="9">
        <f t="shared" si="21"/>
        <v>172.12882483086125</v>
      </c>
      <c r="AW18" s="10">
        <f t="shared" si="22"/>
        <v>2.5811536969085058E-4</v>
      </c>
      <c r="AX18" s="9">
        <f t="shared" si="39"/>
        <v>-1.9519709025951186</v>
      </c>
      <c r="AY18" s="9">
        <f t="shared" si="23"/>
        <v>171.08374142254749</v>
      </c>
      <c r="AZ18" s="10">
        <f t="shared" si="24"/>
        <v>9.7948740395257451E-5</v>
      </c>
    </row>
    <row r="19" spans="1:52" x14ac:dyDescent="0.3">
      <c r="A19" s="3">
        <v>43803</v>
      </c>
      <c r="B19" s="2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  <c r="G19" s="2"/>
      <c r="H19" s="34"/>
      <c r="I19" s="9">
        <f t="shared" si="25"/>
        <v>64.860011881914019</v>
      </c>
      <c r="J19" s="9">
        <f t="shared" si="0"/>
        <v>0.51211888191402011</v>
      </c>
      <c r="K19" s="9">
        <f t="shared" si="26"/>
        <v>64.739793143020222</v>
      </c>
      <c r="L19" s="9">
        <f t="shared" si="1"/>
        <v>0.39190014302022291</v>
      </c>
      <c r="M19" s="9">
        <f t="shared" si="27"/>
        <v>64.438555808882882</v>
      </c>
      <c r="N19" s="9">
        <f t="shared" si="2"/>
        <v>9.0662808882882473E-2</v>
      </c>
      <c r="O19" s="9">
        <f t="shared" si="28"/>
        <v>64.120968826404422</v>
      </c>
      <c r="P19" s="9">
        <f t="shared" si="3"/>
        <v>0.22692417359557737</v>
      </c>
      <c r="Q19" s="34"/>
      <c r="R19" s="9">
        <f t="shared" si="29"/>
        <v>174.0026686032034</v>
      </c>
      <c r="S19" s="9">
        <f t="shared" si="4"/>
        <v>3.9475536032034029</v>
      </c>
      <c r="T19" s="9">
        <f t="shared" si="30"/>
        <v>172.23254735980242</v>
      </c>
      <c r="U19" s="9">
        <f t="shared" si="5"/>
        <v>2.1774323598024239</v>
      </c>
      <c r="V19" s="9">
        <f t="shared" si="31"/>
        <v>171.03999479631418</v>
      </c>
      <c r="W19" s="9">
        <f t="shared" si="6"/>
        <v>0.98487979631417488</v>
      </c>
      <c r="X19" s="9">
        <f t="shared" si="7"/>
        <v>170.10917820356607</v>
      </c>
      <c r="Y19" s="9">
        <f t="shared" si="8"/>
        <v>5.4063203566073526E-2</v>
      </c>
      <c r="AB19" s="9">
        <f t="shared" si="32"/>
        <v>-8.6925315062675201E-2</v>
      </c>
      <c r="AC19" s="9">
        <f t="shared" si="9"/>
        <v>64.35163049382021</v>
      </c>
      <c r="AD19" s="10">
        <f t="shared" si="10"/>
        <v>3.3735900298979756E-9</v>
      </c>
      <c r="AE19" s="9">
        <f t="shared" si="33"/>
        <v>-0.18787188063498961</v>
      </c>
      <c r="AF19" s="9">
        <f t="shared" si="11"/>
        <v>64.250683928247895</v>
      </c>
      <c r="AG19" s="10">
        <f t="shared" si="12"/>
        <v>2.2821539100294554E-6</v>
      </c>
      <c r="AH19" s="9">
        <f t="shared" si="34"/>
        <v>-0.39121521885601468</v>
      </c>
      <c r="AI19" s="9">
        <f t="shared" si="13"/>
        <v>64.047340590026863</v>
      </c>
      <c r="AJ19" s="10">
        <f t="shared" si="14"/>
        <v>2.1815831342515868E-5</v>
      </c>
      <c r="AK19" s="17">
        <f t="shared" si="35"/>
        <v>-0.72117251495201296</v>
      </c>
      <c r="AL19" s="9">
        <f t="shared" si="15"/>
        <v>63.717383293930865</v>
      </c>
      <c r="AM19" s="10">
        <f t="shared" si="16"/>
        <v>9.6009651000381201E-5</v>
      </c>
      <c r="AO19" s="9">
        <f t="shared" si="36"/>
        <v>-0.61105147267091375</v>
      </c>
      <c r="AP19" s="9">
        <f t="shared" si="17"/>
        <v>170.42894332364327</v>
      </c>
      <c r="AQ19" s="10">
        <f t="shared" si="18"/>
        <v>4.8324237234347103E-6</v>
      </c>
      <c r="AR19" s="9">
        <f t="shared" si="37"/>
        <v>-0.88700986513384761</v>
      </c>
      <c r="AS19" s="9">
        <f t="shared" si="19"/>
        <v>170.15298493118033</v>
      </c>
      <c r="AT19" s="10">
        <f t="shared" si="20"/>
        <v>3.3122199380750457E-7</v>
      </c>
      <c r="AU19" s="9">
        <f t="shared" si="38"/>
        <v>-1.3968610098275516</v>
      </c>
      <c r="AV19" s="9">
        <f t="shared" si="21"/>
        <v>169.64313378648663</v>
      </c>
      <c r="AW19" s="10">
        <f t="shared" si="22"/>
        <v>5.8691529347986015E-6</v>
      </c>
      <c r="AX19" s="9">
        <f t="shared" si="39"/>
        <v>-1.9891555348934384</v>
      </c>
      <c r="AY19" s="9">
        <f t="shared" si="23"/>
        <v>169.05083926142075</v>
      </c>
      <c r="AZ19" s="10">
        <f t="shared" si="24"/>
        <v>3.4875989913315118E-5</v>
      </c>
    </row>
    <row r="20" spans="1:52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  <c r="G20" s="2"/>
      <c r="H20" s="34"/>
      <c r="I20" s="9">
        <f t="shared" si="25"/>
        <v>64.783194049626914</v>
      </c>
      <c r="J20" s="9">
        <f t="shared" si="0"/>
        <v>0.50875195037308174</v>
      </c>
      <c r="K20" s="9">
        <f t="shared" si="26"/>
        <v>64.602628092963144</v>
      </c>
      <c r="L20" s="9">
        <f t="shared" si="1"/>
        <v>0.68931790703685181</v>
      </c>
      <c r="M20" s="9">
        <f t="shared" si="27"/>
        <v>64.388691263997288</v>
      </c>
      <c r="N20" s="9">
        <f t="shared" si="2"/>
        <v>0.90325473600270811</v>
      </c>
      <c r="O20" s="9">
        <f t="shared" si="28"/>
        <v>64.291161956601101</v>
      </c>
      <c r="P20" s="9">
        <f t="shared" si="3"/>
        <v>1.0007840433988946</v>
      </c>
      <c r="Q20" s="34"/>
      <c r="R20" s="9">
        <f t="shared" si="29"/>
        <v>173.41053556272288</v>
      </c>
      <c r="S20" s="9">
        <f t="shared" si="4"/>
        <v>2.5700055627228835</v>
      </c>
      <c r="T20" s="9">
        <f t="shared" si="30"/>
        <v>171.47044603387158</v>
      </c>
      <c r="U20" s="9">
        <f t="shared" si="5"/>
        <v>0.62991603387158079</v>
      </c>
      <c r="V20" s="9">
        <f t="shared" si="31"/>
        <v>170.49831090834138</v>
      </c>
      <c r="W20" s="9">
        <f t="shared" si="6"/>
        <v>0.3422190916586203</v>
      </c>
      <c r="X20" s="9">
        <f t="shared" si="7"/>
        <v>170.06863080089153</v>
      </c>
      <c r="Y20" s="9">
        <f t="shared" si="8"/>
        <v>0.77189919910847493</v>
      </c>
      <c r="AB20" s="9">
        <f t="shared" si="32"/>
        <v>-8.1366199536113001E-2</v>
      </c>
      <c r="AC20" s="9">
        <f t="shared" si="9"/>
        <v>64.307325064461182</v>
      </c>
      <c r="AD20" s="10">
        <f t="shared" si="10"/>
        <v>2.2741489481988857E-4</v>
      </c>
      <c r="AE20" s="9">
        <f t="shared" si="33"/>
        <v>-0.15337004669764068</v>
      </c>
      <c r="AF20" s="9">
        <f t="shared" si="11"/>
        <v>64.235321217299642</v>
      </c>
      <c r="AG20" s="10">
        <f t="shared" si="12"/>
        <v>2.618920769116221E-4</v>
      </c>
      <c r="AH20" s="9">
        <f t="shared" si="34"/>
        <v>-0.23760741556932535</v>
      </c>
      <c r="AI20" s="9">
        <f t="shared" si="13"/>
        <v>64.151083848427959</v>
      </c>
      <c r="AJ20" s="10">
        <f t="shared" si="14"/>
        <v>3.0531428151013286E-4</v>
      </c>
      <c r="AK20" s="17">
        <f t="shared" si="35"/>
        <v>-0.15056074039555678</v>
      </c>
      <c r="AL20" s="9">
        <f t="shared" si="15"/>
        <v>64.238130523601725</v>
      </c>
      <c r="AM20" s="10">
        <f t="shared" si="16"/>
        <v>2.6050131454343183E-4</v>
      </c>
      <c r="AO20" s="9">
        <f t="shared" si="36"/>
        <v>-0.60064633496619591</v>
      </c>
      <c r="AP20" s="9">
        <f t="shared" si="17"/>
        <v>169.89766457337518</v>
      </c>
      <c r="AQ20" s="10">
        <f t="shared" si="18"/>
        <v>3.0459137550401225E-5</v>
      </c>
      <c r="AR20" s="9">
        <f t="shared" si="37"/>
        <v>-0.8006783708435844</v>
      </c>
      <c r="AS20" s="9">
        <f t="shared" si="19"/>
        <v>169.69763253749781</v>
      </c>
      <c r="AT20" s="10">
        <f t="shared" si="20"/>
        <v>4.4754088549171446E-5</v>
      </c>
      <c r="AU20" s="9">
        <f t="shared" si="38"/>
        <v>-1.0120313049929111</v>
      </c>
      <c r="AV20" s="9">
        <f t="shared" si="21"/>
        <v>169.48627960334846</v>
      </c>
      <c r="AW20" s="10">
        <f t="shared" si="22"/>
        <v>6.2837098423923357E-5</v>
      </c>
      <c r="AX20" s="9">
        <f t="shared" si="39"/>
        <v>-0.75880463501089135</v>
      </c>
      <c r="AY20" s="9">
        <f t="shared" si="23"/>
        <v>169.73950627333048</v>
      </c>
      <c r="AZ20" s="10">
        <f t="shared" si="24"/>
        <v>4.1534743785257084E-5</v>
      </c>
    </row>
    <row r="21" spans="1:52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  <c r="G21" s="2"/>
      <c r="H21" s="34"/>
      <c r="I21" s="9">
        <f t="shared" si="25"/>
        <v>64.859506842182867</v>
      </c>
      <c r="J21" s="9">
        <f t="shared" si="0"/>
        <v>1.6936241578171263</v>
      </c>
      <c r="K21" s="9">
        <f t="shared" si="26"/>
        <v>64.843889360426033</v>
      </c>
      <c r="L21" s="9">
        <f t="shared" si="1"/>
        <v>1.7092416395739605</v>
      </c>
      <c r="M21" s="9">
        <f t="shared" si="27"/>
        <v>64.885481368798779</v>
      </c>
      <c r="N21" s="9">
        <f t="shared" si="2"/>
        <v>1.6676496312012148</v>
      </c>
      <c r="O21" s="9">
        <f t="shared" si="28"/>
        <v>65.041749989150276</v>
      </c>
      <c r="P21" s="9">
        <f t="shared" si="3"/>
        <v>1.5113810108497177</v>
      </c>
      <c r="Q21" s="34"/>
      <c r="R21" s="9">
        <f t="shared" si="29"/>
        <v>173.02503472831444</v>
      </c>
      <c r="S21" s="9">
        <f t="shared" si="4"/>
        <v>0.76088972831442447</v>
      </c>
      <c r="T21" s="9">
        <f t="shared" si="30"/>
        <v>171.24997542201652</v>
      </c>
      <c r="U21" s="9">
        <f t="shared" si="5"/>
        <v>1.0141695779834947</v>
      </c>
      <c r="V21" s="9">
        <f t="shared" si="31"/>
        <v>170.68653140875364</v>
      </c>
      <c r="W21" s="9">
        <f t="shared" si="6"/>
        <v>1.5776135912463758</v>
      </c>
      <c r="X21" s="9">
        <f t="shared" si="7"/>
        <v>170.64755520022288</v>
      </c>
      <c r="Y21" s="9">
        <f t="shared" si="8"/>
        <v>1.616589799777131</v>
      </c>
      <c r="AB21" s="9">
        <f t="shared" si="32"/>
        <v>5.3572461145275779E-3</v>
      </c>
      <c r="AC21" s="9">
        <f t="shared" si="9"/>
        <v>64.890838614913307</v>
      </c>
      <c r="AD21" s="10">
        <f t="shared" si="10"/>
        <v>6.2384665004063217E-4</v>
      </c>
      <c r="AE21" s="9">
        <f t="shared" si="33"/>
        <v>9.169991177142206E-3</v>
      </c>
      <c r="AF21" s="9">
        <f t="shared" si="11"/>
        <v>64.894651359975924</v>
      </c>
      <c r="AG21" s="10">
        <f t="shared" si="12"/>
        <v>6.2098813918605108E-4</v>
      </c>
      <c r="AH21" s="9">
        <f t="shared" si="34"/>
        <v>9.2871468597541973E-2</v>
      </c>
      <c r="AI21" s="9">
        <f t="shared" si="13"/>
        <v>64.978352837396315</v>
      </c>
      <c r="AJ21" s="10">
        <f t="shared" si="14"/>
        <v>5.5988880542019899E-4</v>
      </c>
      <c r="AK21" s="17">
        <f t="shared" si="35"/>
        <v>0.39968747802193372</v>
      </c>
      <c r="AL21" s="9">
        <f t="shared" si="15"/>
        <v>65.28516884682071</v>
      </c>
      <c r="AM21" s="10">
        <f t="shared" si="16"/>
        <v>3.6297406726374287E-4</v>
      </c>
      <c r="AO21" s="9">
        <f t="shared" si="36"/>
        <v>-0.48231630965942801</v>
      </c>
      <c r="AP21" s="9">
        <f t="shared" si="17"/>
        <v>170.2042150990942</v>
      </c>
      <c r="AQ21" s="10">
        <f t="shared" si="18"/>
        <v>1.4299310523616142E-4</v>
      </c>
      <c r="AR21" s="9">
        <f t="shared" si="37"/>
        <v>-0.55345365302962413</v>
      </c>
      <c r="AS21" s="9">
        <f t="shared" si="19"/>
        <v>170.133077755724</v>
      </c>
      <c r="AT21" s="10">
        <f t="shared" si="20"/>
        <v>1.5303984658282318E-4</v>
      </c>
      <c r="AU21" s="9">
        <f t="shared" si="38"/>
        <v>-0.47191799256058564</v>
      </c>
      <c r="AV21" s="9">
        <f t="shared" si="21"/>
        <v>170.21461341619306</v>
      </c>
      <c r="AW21" s="10">
        <f t="shared" si="22"/>
        <v>1.4155311951474729E-4</v>
      </c>
      <c r="AX21" s="9">
        <f t="shared" si="39"/>
        <v>4.6166730098784553E-2</v>
      </c>
      <c r="AY21" s="9">
        <f t="shared" si="23"/>
        <v>170.73269813885241</v>
      </c>
      <c r="AZ21" s="10">
        <f t="shared" si="24"/>
        <v>7.9034021032994142E-5</v>
      </c>
    </row>
    <row r="22" spans="1:52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  <c r="G22" s="2"/>
      <c r="H22" s="34"/>
      <c r="I22" s="9">
        <f t="shared" si="25"/>
        <v>65.11355046585544</v>
      </c>
      <c r="J22" s="9">
        <f t="shared" si="0"/>
        <v>0.50783353414456656</v>
      </c>
      <c r="K22" s="9">
        <f t="shared" si="26"/>
        <v>65.442123934276921</v>
      </c>
      <c r="L22" s="9">
        <f t="shared" si="1"/>
        <v>0.17926006572308495</v>
      </c>
      <c r="M22" s="9">
        <f t="shared" si="27"/>
        <v>65.802688665959437</v>
      </c>
      <c r="N22" s="9">
        <f t="shared" si="2"/>
        <v>0.18130466595943062</v>
      </c>
      <c r="O22" s="9">
        <f t="shared" si="28"/>
        <v>66.17528574728756</v>
      </c>
      <c r="P22" s="9">
        <f t="shared" si="3"/>
        <v>0.55390174728755426</v>
      </c>
      <c r="Q22" s="34"/>
      <c r="R22" s="9">
        <f t="shared" si="29"/>
        <v>172.91090126906727</v>
      </c>
      <c r="S22" s="9">
        <f t="shared" si="4"/>
        <v>1.5991032690672569</v>
      </c>
      <c r="T22" s="9">
        <f t="shared" si="30"/>
        <v>171.60493477431072</v>
      </c>
      <c r="U22" s="9">
        <f t="shared" si="5"/>
        <v>0.29313677431071028</v>
      </c>
      <c r="V22" s="9">
        <f t="shared" si="31"/>
        <v>171.55421888393914</v>
      </c>
      <c r="W22" s="9">
        <f t="shared" si="6"/>
        <v>0.24242088393913264</v>
      </c>
      <c r="X22" s="9">
        <f t="shared" si="7"/>
        <v>171.85999755005574</v>
      </c>
      <c r="Y22" s="9">
        <f t="shared" si="8"/>
        <v>0.54819955005572751</v>
      </c>
      <c r="AB22" s="9">
        <f t="shared" si="32"/>
        <v>0.14213475377144716</v>
      </c>
      <c r="AC22" s="9">
        <f t="shared" si="9"/>
        <v>65.944823419730881</v>
      </c>
      <c r="AD22" s="10">
        <f t="shared" si="10"/>
        <v>2.4293781826071727E-5</v>
      </c>
      <c r="AE22" s="9">
        <f t="shared" si="33"/>
        <v>0.23617931767302119</v>
      </c>
      <c r="AF22" s="9">
        <f t="shared" si="11"/>
        <v>66.038867983632457</v>
      </c>
      <c r="AG22" s="10">
        <f t="shared" si="12"/>
        <v>4.0475187219561266E-5</v>
      </c>
      <c r="AH22" s="9">
        <f t="shared" si="34"/>
        <v>0.46382259145094429</v>
      </c>
      <c r="AI22" s="9">
        <f t="shared" si="13"/>
        <v>66.266511257410386</v>
      </c>
      <c r="AJ22" s="10">
        <f t="shared" si="14"/>
        <v>9.6649589117990585E-5</v>
      </c>
      <c r="AK22" s="17">
        <f t="shared" si="35"/>
        <v>0.83957932428984949</v>
      </c>
      <c r="AL22" s="9">
        <f t="shared" si="15"/>
        <v>66.64226799024928</v>
      </c>
      <c r="AM22" s="10">
        <f t="shared" si="16"/>
        <v>2.420259953592197E-4</v>
      </c>
      <c r="AO22" s="9">
        <f t="shared" si="36"/>
        <v>-0.27981574193268799</v>
      </c>
      <c r="AP22" s="9">
        <f t="shared" si="17"/>
        <v>171.27440314200646</v>
      </c>
      <c r="AQ22" s="10">
        <f t="shared" si="18"/>
        <v>4.7648499651455456E-8</v>
      </c>
      <c r="AR22" s="9">
        <f t="shared" si="37"/>
        <v>-0.19816837097584178</v>
      </c>
      <c r="AS22" s="9">
        <f t="shared" si="19"/>
        <v>171.35605051296329</v>
      </c>
      <c r="AT22" s="10">
        <f t="shared" si="20"/>
        <v>6.6726958479264112E-8</v>
      </c>
      <c r="AU22" s="9">
        <f t="shared" si="38"/>
        <v>0.13090446792515525</v>
      </c>
      <c r="AV22" s="9">
        <f t="shared" si="21"/>
        <v>171.68512335186429</v>
      </c>
      <c r="AW22" s="10">
        <f t="shared" si="22"/>
        <v>4.7489808653104792E-6</v>
      </c>
      <c r="AX22" s="9">
        <f t="shared" si="39"/>
        <v>0.74445936342249708</v>
      </c>
      <c r="AY22" s="9">
        <f t="shared" si="23"/>
        <v>172.29867824736164</v>
      </c>
      <c r="AZ22" s="10">
        <f t="shared" si="24"/>
        <v>3.3185958566946964E-5</v>
      </c>
    </row>
    <row r="23" spans="1:52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  <c r="G23" s="2"/>
      <c r="H23" s="34"/>
      <c r="I23" s="9">
        <f t="shared" si="25"/>
        <v>65.189725495977129</v>
      </c>
      <c r="J23" s="9">
        <f t="shared" si="0"/>
        <v>0.81517250402286834</v>
      </c>
      <c r="K23" s="9">
        <f t="shared" si="26"/>
        <v>65.504864957280006</v>
      </c>
      <c r="L23" s="9">
        <f t="shared" si="1"/>
        <v>0.50003304271999127</v>
      </c>
      <c r="M23" s="9">
        <f t="shared" si="27"/>
        <v>65.702971099681747</v>
      </c>
      <c r="N23" s="9">
        <f t="shared" si="2"/>
        <v>0.30192690031825009</v>
      </c>
      <c r="O23" s="9">
        <f t="shared" si="28"/>
        <v>65.759859436821898</v>
      </c>
      <c r="P23" s="9">
        <f t="shared" si="3"/>
        <v>0.24503856317809891</v>
      </c>
      <c r="Q23" s="34"/>
      <c r="R23" s="9">
        <f t="shared" si="29"/>
        <v>172.67103577870716</v>
      </c>
      <c r="S23" s="9">
        <f t="shared" si="4"/>
        <v>1.8010557787071662</v>
      </c>
      <c r="T23" s="9">
        <f t="shared" si="30"/>
        <v>171.50233690330197</v>
      </c>
      <c r="U23" s="9">
        <f t="shared" si="5"/>
        <v>0.63235690330196803</v>
      </c>
      <c r="V23" s="9">
        <f t="shared" si="31"/>
        <v>171.42088739777262</v>
      </c>
      <c r="W23" s="9">
        <f t="shared" si="6"/>
        <v>0.55090739777261888</v>
      </c>
      <c r="X23" s="9">
        <f t="shared" si="7"/>
        <v>171.44884788751395</v>
      </c>
      <c r="Y23" s="9">
        <f t="shared" si="8"/>
        <v>0.57886788751395102</v>
      </c>
      <c r="AB23" s="9">
        <f t="shared" si="32"/>
        <v>0.10585690576407664</v>
      </c>
      <c r="AC23" s="9">
        <f t="shared" si="9"/>
        <v>65.808828005445818</v>
      </c>
      <c r="AD23" s="10">
        <f t="shared" si="10"/>
        <v>8.8240903261522523E-6</v>
      </c>
      <c r="AE23" s="9">
        <f t="shared" si="33"/>
        <v>0.15220509668534349</v>
      </c>
      <c r="AF23" s="9">
        <f t="shared" si="11"/>
        <v>65.855176196367097</v>
      </c>
      <c r="AG23" s="10">
        <f t="shared" si="12"/>
        <v>5.145383765796716E-6</v>
      </c>
      <c r="AH23" s="9">
        <f t="shared" si="34"/>
        <v>0.21022952047305898</v>
      </c>
      <c r="AI23" s="9">
        <f t="shared" si="13"/>
        <v>65.913200620154811</v>
      </c>
      <c r="AJ23" s="10">
        <f t="shared" si="14"/>
        <v>1.9300187322266753E-6</v>
      </c>
      <c r="AK23" s="17">
        <f t="shared" si="35"/>
        <v>4.1176967307441206E-2</v>
      </c>
      <c r="AL23" s="9">
        <f t="shared" si="15"/>
        <v>65.744148066989183</v>
      </c>
      <c r="AM23" s="10">
        <f t="shared" si="16"/>
        <v>1.5606160983895328E-5</v>
      </c>
      <c r="AO23" s="9">
        <f t="shared" si="36"/>
        <v>-0.25784310356776363</v>
      </c>
      <c r="AP23" s="9">
        <f t="shared" si="17"/>
        <v>171.16304429420487</v>
      </c>
      <c r="AQ23" s="10">
        <f t="shared" si="18"/>
        <v>2.9416722299723461E-6</v>
      </c>
      <c r="AR23" s="9">
        <f t="shared" si="37"/>
        <v>-0.1819591497735128</v>
      </c>
      <c r="AS23" s="9">
        <f t="shared" si="19"/>
        <v>171.2389282479991</v>
      </c>
      <c r="AT23" s="10">
        <f t="shared" si="20"/>
        <v>4.6622909007270429E-6</v>
      </c>
      <c r="AU23" s="9">
        <f t="shared" si="38"/>
        <v>1.1998288583898786E-2</v>
      </c>
      <c r="AV23" s="9">
        <f t="shared" si="21"/>
        <v>171.43288568635651</v>
      </c>
      <c r="AW23" s="10">
        <f t="shared" si="22"/>
        <v>1.0852748390645339E-5</v>
      </c>
      <c r="AX23" s="9">
        <f t="shared" si="39"/>
        <v>-1.662858728172345E-3</v>
      </c>
      <c r="AY23" s="9">
        <f t="shared" si="23"/>
        <v>171.41922453904445</v>
      </c>
      <c r="AZ23" s="10">
        <f t="shared" si="24"/>
        <v>1.0332370194303004E-5</v>
      </c>
    </row>
    <row r="24" spans="1:52" x14ac:dyDescent="0.3">
      <c r="A24" s="3">
        <v>43810</v>
      </c>
      <c r="B24" s="2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  <c r="G24" s="2"/>
      <c r="H24" s="34"/>
      <c r="I24" s="9">
        <f t="shared" si="25"/>
        <v>65.31200137158055</v>
      </c>
      <c r="J24" s="9">
        <f t="shared" si="0"/>
        <v>1.2558846284194516</v>
      </c>
      <c r="K24" s="9">
        <f t="shared" si="26"/>
        <v>65.679876522232007</v>
      </c>
      <c r="L24" s="9">
        <f t="shared" si="1"/>
        <v>0.88800947776799433</v>
      </c>
      <c r="M24" s="9">
        <f t="shared" si="27"/>
        <v>65.869030894856792</v>
      </c>
      <c r="N24" s="9">
        <f t="shared" si="2"/>
        <v>0.6988551051432097</v>
      </c>
      <c r="O24" s="9">
        <f t="shared" si="28"/>
        <v>65.943638359205465</v>
      </c>
      <c r="P24" s="9">
        <f t="shared" si="3"/>
        <v>0.6242476407945361</v>
      </c>
      <c r="Q24" s="34"/>
      <c r="R24" s="9">
        <f t="shared" si="29"/>
        <v>172.40087741190106</v>
      </c>
      <c r="S24" s="9">
        <f t="shared" si="4"/>
        <v>0.40321458809893329</v>
      </c>
      <c r="T24" s="9">
        <f t="shared" si="30"/>
        <v>171.28101198714626</v>
      </c>
      <c r="U24" s="9">
        <f t="shared" si="5"/>
        <v>1.5230800128537396</v>
      </c>
      <c r="V24" s="9">
        <f t="shared" si="31"/>
        <v>171.11788832899768</v>
      </c>
      <c r="W24" s="9">
        <f t="shared" si="6"/>
        <v>1.6862036710023176</v>
      </c>
      <c r="X24" s="9">
        <f t="shared" si="7"/>
        <v>171.01469697187849</v>
      </c>
      <c r="Y24" s="9">
        <f t="shared" si="8"/>
        <v>1.7893950281215041</v>
      </c>
      <c r="AB24" s="9">
        <f t="shared" si="32"/>
        <v>0.11488733917572184</v>
      </c>
      <c r="AC24" s="9">
        <f t="shared" si="9"/>
        <v>65.983918234032515</v>
      </c>
      <c r="AD24" s="10">
        <f t="shared" si="10"/>
        <v>7.6957016134391934E-5</v>
      </c>
      <c r="AE24" s="9">
        <f t="shared" si="33"/>
        <v>0.15566877130776879</v>
      </c>
      <c r="AF24" s="9">
        <f t="shared" si="11"/>
        <v>66.024699666164565</v>
      </c>
      <c r="AG24" s="10">
        <f t="shared" si="12"/>
        <v>6.6583732868188752E-5</v>
      </c>
      <c r="AH24" s="9">
        <f t="shared" si="34"/>
        <v>0.19035314408895254</v>
      </c>
      <c r="AI24" s="9">
        <f t="shared" si="13"/>
        <v>66.059384038945751</v>
      </c>
      <c r="AJ24" s="10">
        <f t="shared" si="14"/>
        <v>5.8351998358336869E-5</v>
      </c>
      <c r="AK24" s="17">
        <f t="shared" si="35"/>
        <v>0.14732737099490412</v>
      </c>
      <c r="AL24" s="9">
        <f t="shared" si="15"/>
        <v>66.016358265851693</v>
      </c>
      <c r="AM24" s="10">
        <f t="shared" si="16"/>
        <v>6.8644410858981523E-5</v>
      </c>
      <c r="AO24" s="9">
        <f t="shared" si="36"/>
        <v>-0.26461649834883971</v>
      </c>
      <c r="AP24" s="9">
        <f t="shared" si="17"/>
        <v>170.85327183064885</v>
      </c>
      <c r="AQ24" s="10">
        <f t="shared" si="18"/>
        <v>1.2744606459379597E-4</v>
      </c>
      <c r="AR24" s="9">
        <f t="shared" si="37"/>
        <v>-0.21221912952386898</v>
      </c>
      <c r="AS24" s="9">
        <f t="shared" si="19"/>
        <v>170.90566919947381</v>
      </c>
      <c r="AT24" s="10">
        <f t="shared" si="20"/>
        <v>1.2069182037625559E-4</v>
      </c>
      <c r="AU24" s="9">
        <f t="shared" si="38"/>
        <v>-0.12975052222757757</v>
      </c>
      <c r="AV24" s="9">
        <f t="shared" si="21"/>
        <v>170.98813780677011</v>
      </c>
      <c r="AW24" s="10">
        <f t="shared" si="22"/>
        <v>1.104337282186269E-4</v>
      </c>
      <c r="AX24" s="9">
        <f t="shared" si="39"/>
        <v>-0.25779863726792274</v>
      </c>
      <c r="AY24" s="9">
        <f t="shared" si="23"/>
        <v>170.86008969172977</v>
      </c>
      <c r="AZ24" s="10">
        <f t="shared" si="24"/>
        <v>1.2655680661424873E-4</v>
      </c>
    </row>
    <row r="25" spans="1:52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  <c r="G25" s="2"/>
      <c r="H25" s="34"/>
      <c r="I25" s="9">
        <f t="shared" si="25"/>
        <v>65.500384065843463</v>
      </c>
      <c r="J25" s="9">
        <f t="shared" si="0"/>
        <v>1.2371339341565317</v>
      </c>
      <c r="K25" s="9">
        <f t="shared" si="26"/>
        <v>65.990679839450806</v>
      </c>
      <c r="L25" s="9">
        <f t="shared" si="1"/>
        <v>0.7468381605491885</v>
      </c>
      <c r="M25" s="9">
        <f t="shared" si="27"/>
        <v>66.253401202685552</v>
      </c>
      <c r="N25" s="9">
        <f t="shared" si="2"/>
        <v>0.48411679731444224</v>
      </c>
      <c r="O25" s="9">
        <f t="shared" si="28"/>
        <v>66.411824089801371</v>
      </c>
      <c r="P25" s="9">
        <f t="shared" si="3"/>
        <v>0.32569391019862337</v>
      </c>
      <c r="Q25" s="34"/>
      <c r="R25" s="9">
        <f t="shared" si="29"/>
        <v>172.46135960011588</v>
      </c>
      <c r="S25" s="9">
        <f t="shared" si="4"/>
        <v>1.6976213998841274</v>
      </c>
      <c r="T25" s="9">
        <f t="shared" si="30"/>
        <v>171.81408999164506</v>
      </c>
      <c r="U25" s="9">
        <f t="shared" si="5"/>
        <v>2.3448910083549492</v>
      </c>
      <c r="V25" s="9">
        <f t="shared" si="31"/>
        <v>172.04530034804895</v>
      </c>
      <c r="W25" s="9">
        <f t="shared" si="6"/>
        <v>2.1136806519510571</v>
      </c>
      <c r="X25" s="9">
        <f t="shared" si="7"/>
        <v>172.35674324296963</v>
      </c>
      <c r="Y25" s="9">
        <f t="shared" si="8"/>
        <v>1.8022377570303831</v>
      </c>
      <c r="AB25" s="9">
        <f t="shared" si="32"/>
        <v>0.1553097844736776</v>
      </c>
      <c r="AC25" s="9">
        <f t="shared" si="9"/>
        <v>66.408710987159225</v>
      </c>
      <c r="AD25" s="10">
        <f t="shared" si="10"/>
        <v>2.4274038773567912E-5</v>
      </c>
      <c r="AE25" s="9">
        <f t="shared" si="33"/>
        <v>0.21284415543801669</v>
      </c>
      <c r="AF25" s="9">
        <f t="shared" si="11"/>
        <v>66.466245358123572</v>
      </c>
      <c r="AG25" s="10">
        <f t="shared" si="12"/>
        <v>1.652235281841013E-5</v>
      </c>
      <c r="AH25" s="9">
        <f t="shared" si="34"/>
        <v>0.27766086777186605</v>
      </c>
      <c r="AI25" s="9">
        <f t="shared" si="13"/>
        <v>66.531062070457423</v>
      </c>
      <c r="AJ25" s="10">
        <f t="shared" si="14"/>
        <v>9.5700590871564339E-6</v>
      </c>
      <c r="AK25" s="17">
        <f t="shared" si="35"/>
        <v>0.34881386730368191</v>
      </c>
      <c r="AL25" s="9">
        <f t="shared" si="15"/>
        <v>66.602215069989228</v>
      </c>
      <c r="AM25" s="10">
        <f t="shared" si="16"/>
        <v>4.1103073803775644E-6</v>
      </c>
      <c r="AO25" s="9">
        <f t="shared" si="36"/>
        <v>-8.5812220738822553E-2</v>
      </c>
      <c r="AP25" s="9">
        <f t="shared" si="17"/>
        <v>171.95948812731012</v>
      </c>
      <c r="AQ25" s="10">
        <f t="shared" si="18"/>
        <v>1.5949731189919132E-4</v>
      </c>
      <c r="AR25" s="9">
        <f t="shared" si="37"/>
        <v>7.2688657619916941E-2</v>
      </c>
      <c r="AS25" s="9">
        <f t="shared" si="19"/>
        <v>172.11798900566887</v>
      </c>
      <c r="AT25" s="10">
        <f t="shared" si="20"/>
        <v>1.3733804231840605E-4</v>
      </c>
      <c r="AU25" s="9">
        <f t="shared" si="38"/>
        <v>0.34597262134790596</v>
      </c>
      <c r="AV25" s="9">
        <f t="shared" si="21"/>
        <v>172.39127296939685</v>
      </c>
      <c r="AW25" s="10">
        <f t="shared" si="22"/>
        <v>1.0302184416980147E-4</v>
      </c>
      <c r="AX25" s="9">
        <f t="shared" si="39"/>
        <v>0.74963042060339502</v>
      </c>
      <c r="AY25" s="9">
        <f t="shared" si="23"/>
        <v>172.79493076865234</v>
      </c>
      <c r="AZ25" s="10">
        <f t="shared" si="24"/>
        <v>6.1343560143924407E-5</v>
      </c>
    </row>
    <row r="26" spans="1:52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  <c r="G26" s="2"/>
      <c r="H26" s="34"/>
      <c r="I26" s="9">
        <f t="shared" si="25"/>
        <v>65.68595415596694</v>
      </c>
      <c r="J26" s="9">
        <f t="shared" si="0"/>
        <v>1.9587528440330573</v>
      </c>
      <c r="K26" s="9">
        <f t="shared" si="26"/>
        <v>66.252073195643021</v>
      </c>
      <c r="L26" s="9">
        <f t="shared" si="1"/>
        <v>1.3926338043569757</v>
      </c>
      <c r="M26" s="9">
        <f t="shared" si="27"/>
        <v>66.519665441208502</v>
      </c>
      <c r="N26" s="9">
        <f t="shared" si="2"/>
        <v>1.1250415587914944</v>
      </c>
      <c r="O26" s="9">
        <f t="shared" si="28"/>
        <v>66.656094522450331</v>
      </c>
      <c r="P26" s="9">
        <f t="shared" si="3"/>
        <v>0.98861247754966541</v>
      </c>
      <c r="Q26" s="34"/>
      <c r="R26" s="9">
        <f t="shared" si="29"/>
        <v>172.71600281009847</v>
      </c>
      <c r="S26" s="9">
        <f t="shared" si="4"/>
        <v>1.0404361899015271</v>
      </c>
      <c r="T26" s="9">
        <f t="shared" si="30"/>
        <v>172.6348018445693</v>
      </c>
      <c r="U26" s="9">
        <f t="shared" si="5"/>
        <v>1.1216371554307045</v>
      </c>
      <c r="V26" s="9">
        <f t="shared" si="31"/>
        <v>173.20782470662203</v>
      </c>
      <c r="W26" s="9">
        <f t="shared" si="6"/>
        <v>0.54861429337796608</v>
      </c>
      <c r="X26" s="9">
        <f t="shared" si="7"/>
        <v>173.70842156074241</v>
      </c>
      <c r="Y26" s="9">
        <f t="shared" si="8"/>
        <v>4.8017439257591832E-2</v>
      </c>
      <c r="AB26" s="9">
        <f t="shared" si="32"/>
        <v>0.17195295258106852</v>
      </c>
      <c r="AC26" s="9">
        <f t="shared" si="9"/>
        <v>66.691618393789568</v>
      </c>
      <c r="AD26" s="10">
        <f t="shared" si="10"/>
        <v>1.9851755403001818E-4</v>
      </c>
      <c r="AE26" s="9">
        <f t="shared" si="33"/>
        <v>0.22619917620925009</v>
      </c>
      <c r="AF26" s="9">
        <f t="shared" si="11"/>
        <v>66.745864617417752</v>
      </c>
      <c r="AG26" s="10">
        <f t="shared" si="12"/>
        <v>1.7656289640097451E-4</v>
      </c>
      <c r="AH26" s="9">
        <f t="shared" si="34"/>
        <v>0.27253238460985396</v>
      </c>
      <c r="AI26" s="9">
        <f t="shared" si="13"/>
        <v>66.792197825818363</v>
      </c>
      <c r="AJ26" s="10">
        <f t="shared" si="14"/>
        <v>1.5882924907572357E-4</v>
      </c>
      <c r="AK26" s="17">
        <f t="shared" si="35"/>
        <v>0.27864668284006006</v>
      </c>
      <c r="AL26" s="9">
        <f t="shared" si="15"/>
        <v>66.798312124048564</v>
      </c>
      <c r="AM26" s="10">
        <f t="shared" si="16"/>
        <v>1.5655913422541005E-4</v>
      </c>
      <c r="AO26" s="9">
        <f t="shared" si="36"/>
        <v>0.10143826615796282</v>
      </c>
      <c r="AP26" s="9">
        <f t="shared" si="17"/>
        <v>173.30926297278</v>
      </c>
      <c r="AQ26" s="10">
        <f t="shared" si="18"/>
        <v>6.6233119705983947E-6</v>
      </c>
      <c r="AR26" s="9">
        <f t="shared" si="37"/>
        <v>0.34514758285820768</v>
      </c>
      <c r="AS26" s="9">
        <f t="shared" si="19"/>
        <v>173.55297228948024</v>
      </c>
      <c r="AT26" s="10">
        <f t="shared" si="20"/>
        <v>1.3712129706535576E-6</v>
      </c>
      <c r="AU26" s="9">
        <f t="shared" si="38"/>
        <v>0.71342090309923423</v>
      </c>
      <c r="AV26" s="9">
        <f t="shared" si="21"/>
        <v>173.92124560972127</v>
      </c>
      <c r="AW26" s="10">
        <f t="shared" si="22"/>
        <v>8.9963726382393891E-7</v>
      </c>
      <c r="AX26" s="9">
        <f t="shared" si="39"/>
        <v>1.1005902678776271</v>
      </c>
      <c r="AY26" s="9">
        <f t="shared" si="23"/>
        <v>174.30841497449967</v>
      </c>
      <c r="AZ26" s="10">
        <f t="shared" si="24"/>
        <v>1.0091565301151276E-5</v>
      </c>
    </row>
    <row r="27" spans="1:52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  <c r="G27" s="2"/>
      <c r="H27" s="34"/>
      <c r="I27" s="9">
        <f t="shared" si="25"/>
        <v>65.979767082571897</v>
      </c>
      <c r="J27" s="9">
        <f t="shared" si="0"/>
        <v>2.8228679174280984</v>
      </c>
      <c r="K27" s="9">
        <f t="shared" si="26"/>
        <v>66.739495027167962</v>
      </c>
      <c r="L27" s="9">
        <f t="shared" si="1"/>
        <v>2.0631399728320332</v>
      </c>
      <c r="M27" s="9">
        <f t="shared" si="27"/>
        <v>67.138438298543832</v>
      </c>
      <c r="N27" s="9">
        <f t="shared" si="2"/>
        <v>1.6641967014561629</v>
      </c>
      <c r="O27" s="9">
        <f t="shared" si="28"/>
        <v>67.397553880612577</v>
      </c>
      <c r="P27" s="9">
        <f t="shared" si="3"/>
        <v>1.4050811193874182</v>
      </c>
      <c r="Q27" s="34"/>
      <c r="R27" s="9">
        <f t="shared" si="29"/>
        <v>172.87206823858369</v>
      </c>
      <c r="S27" s="9">
        <f t="shared" si="4"/>
        <v>0.31492776141629975</v>
      </c>
      <c r="T27" s="9">
        <f t="shared" si="30"/>
        <v>173.02737484897003</v>
      </c>
      <c r="U27" s="9">
        <f t="shared" si="5"/>
        <v>0.15962115102996677</v>
      </c>
      <c r="V27" s="9">
        <f t="shared" si="31"/>
        <v>173.50956256797991</v>
      </c>
      <c r="W27" s="9">
        <f t="shared" si="6"/>
        <v>0.32256656797991923</v>
      </c>
      <c r="X27" s="9">
        <f t="shared" si="7"/>
        <v>173.7444346401856</v>
      </c>
      <c r="Y27" s="9">
        <f t="shared" si="8"/>
        <v>0.55743864018560885</v>
      </c>
      <c r="AB27" s="9">
        <f t="shared" si="32"/>
        <v>0.23897593829420771</v>
      </c>
      <c r="AC27" s="9">
        <f t="shared" si="9"/>
        <v>67.377414236838035</v>
      </c>
      <c r="AD27" s="10">
        <f t="shared" si="10"/>
        <v>4.2909567692301915E-4</v>
      </c>
      <c r="AE27" s="9">
        <f t="shared" si="33"/>
        <v>0.32434259649077002</v>
      </c>
      <c r="AF27" s="9">
        <f t="shared" si="11"/>
        <v>67.462780895034598</v>
      </c>
      <c r="AG27" s="10">
        <f t="shared" si="12"/>
        <v>3.7923191580931131E-4</v>
      </c>
      <c r="AH27" s="9">
        <f t="shared" si="34"/>
        <v>0.42834059733631813</v>
      </c>
      <c r="AI27" s="9">
        <f t="shared" si="13"/>
        <v>67.566778895880148</v>
      </c>
      <c r="AJ27" s="10">
        <f t="shared" si="14"/>
        <v>3.2264554411153066E-4</v>
      </c>
      <c r="AK27" s="17">
        <f t="shared" si="35"/>
        <v>0.56775393116103923</v>
      </c>
      <c r="AL27" s="9">
        <f t="shared" si="15"/>
        <v>67.706192229704868</v>
      </c>
      <c r="AM27" s="10">
        <f t="shared" si="16"/>
        <v>2.5395793919758209E-4</v>
      </c>
      <c r="AO27" s="9">
        <f t="shared" si="36"/>
        <v>0.13148320543795017</v>
      </c>
      <c r="AP27" s="9">
        <f t="shared" si="17"/>
        <v>173.64104577341786</v>
      </c>
      <c r="AQ27" s="10">
        <f t="shared" si="18"/>
        <v>6.8734751684014539E-6</v>
      </c>
      <c r="AR27" s="9">
        <f t="shared" si="37"/>
        <v>0.33429515248312536</v>
      </c>
      <c r="AS27" s="9">
        <f t="shared" si="19"/>
        <v>173.84385772046303</v>
      </c>
      <c r="AT27" s="10">
        <f t="shared" si="20"/>
        <v>1.4385247833116378E-5</v>
      </c>
      <c r="AU27" s="9">
        <f t="shared" si="38"/>
        <v>0.52816353431562413</v>
      </c>
      <c r="AV27" s="9">
        <f t="shared" si="21"/>
        <v>174.03772610229555</v>
      </c>
      <c r="AW27" s="10">
        <f t="shared" si="22"/>
        <v>2.4129762194404815E-5</v>
      </c>
      <c r="AX27" s="9">
        <f t="shared" si="39"/>
        <v>0.42156572233584083</v>
      </c>
      <c r="AY27" s="9">
        <f t="shared" si="23"/>
        <v>173.93112829031574</v>
      </c>
      <c r="AZ27" s="10">
        <f t="shared" si="24"/>
        <v>1.8461617225001532E-5</v>
      </c>
    </row>
    <row r="28" spans="1:52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  <c r="G28" s="2"/>
      <c r="H28" s="34"/>
      <c r="I28" s="9">
        <f t="shared" si="25"/>
        <v>66.403197270186112</v>
      </c>
      <c r="J28" s="9">
        <f t="shared" si="0"/>
        <v>2.5346537298138827</v>
      </c>
      <c r="K28" s="9">
        <f t="shared" si="26"/>
        <v>67.461594017659181</v>
      </c>
      <c r="L28" s="9">
        <f t="shared" si="1"/>
        <v>1.4762569823408143</v>
      </c>
      <c r="M28" s="9">
        <f t="shared" si="27"/>
        <v>68.053746484344728</v>
      </c>
      <c r="N28" s="9">
        <f t="shared" si="2"/>
        <v>0.88410451565526671</v>
      </c>
      <c r="O28" s="9">
        <f t="shared" si="28"/>
        <v>68.451364720153137</v>
      </c>
      <c r="P28" s="9">
        <f t="shared" si="3"/>
        <v>0.48648627984685788</v>
      </c>
      <c r="Q28" s="34"/>
      <c r="R28" s="9">
        <f t="shared" si="29"/>
        <v>172.91930740279614</v>
      </c>
      <c r="S28" s="9">
        <f t="shared" si="4"/>
        <v>0.56222959720386712</v>
      </c>
      <c r="T28" s="9">
        <f t="shared" si="30"/>
        <v>173.08324225183051</v>
      </c>
      <c r="U28" s="9">
        <f t="shared" si="5"/>
        <v>0.39829474816949073</v>
      </c>
      <c r="V28" s="9">
        <f t="shared" si="31"/>
        <v>173.33215095559095</v>
      </c>
      <c r="W28" s="9">
        <f t="shared" si="6"/>
        <v>0.14938604440905578</v>
      </c>
      <c r="X28" s="9">
        <f t="shared" si="7"/>
        <v>173.32635566004637</v>
      </c>
      <c r="Y28" s="9">
        <f t="shared" si="8"/>
        <v>0.15518133995362859</v>
      </c>
      <c r="AB28" s="9">
        <f t="shared" si="32"/>
        <v>0.34042577542021096</v>
      </c>
      <c r="AC28" s="9">
        <f t="shared" si="9"/>
        <v>68.394172259764943</v>
      </c>
      <c r="AD28" s="10">
        <f t="shared" si="10"/>
        <v>6.2196968810566858E-5</v>
      </c>
      <c r="AE28" s="9">
        <f t="shared" si="33"/>
        <v>0.47208399381830152</v>
      </c>
      <c r="AF28" s="9">
        <f t="shared" si="11"/>
        <v>68.52583047816303</v>
      </c>
      <c r="AG28" s="10">
        <f t="shared" si="12"/>
        <v>3.5720885282560472E-5</v>
      </c>
      <c r="AH28" s="9">
        <f t="shared" si="34"/>
        <v>0.6474760121453782</v>
      </c>
      <c r="AI28" s="9">
        <f t="shared" si="13"/>
        <v>68.701222496490104</v>
      </c>
      <c r="AJ28" s="10">
        <f t="shared" si="14"/>
        <v>1.1781989525112944E-5</v>
      </c>
      <c r="AK28" s="17">
        <f t="shared" si="35"/>
        <v>0.86317504760491748</v>
      </c>
      <c r="AL28" s="9">
        <f t="shared" si="15"/>
        <v>68.91692153194964</v>
      </c>
      <c r="AM28" s="10">
        <f t="shared" si="16"/>
        <v>9.2172400580414274E-8</v>
      </c>
      <c r="AO28" s="9">
        <f t="shared" si="36"/>
        <v>8.5148982763912806E-2</v>
      </c>
      <c r="AP28" s="9">
        <f t="shared" si="17"/>
        <v>173.41729993835486</v>
      </c>
      <c r="AQ28" s="10">
        <f t="shared" si="18"/>
        <v>1.371086364181372E-7</v>
      </c>
      <c r="AR28" s="9">
        <f t="shared" si="37"/>
        <v>0.20636846126510267</v>
      </c>
      <c r="AS28" s="9">
        <f t="shared" si="19"/>
        <v>173.53851941685605</v>
      </c>
      <c r="AT28" s="10">
        <f t="shared" si="20"/>
        <v>1.0788851328751677E-7</v>
      </c>
      <c r="AU28" s="9">
        <f t="shared" si="38"/>
        <v>0.21065471829855881</v>
      </c>
      <c r="AV28" s="9">
        <f t="shared" si="21"/>
        <v>173.54280567388952</v>
      </c>
      <c r="AW28" s="10">
        <f t="shared" si="22"/>
        <v>1.2472986104353676E-7</v>
      </c>
      <c r="AX28" s="9">
        <f t="shared" si="39"/>
        <v>-8.7565012180244553E-2</v>
      </c>
      <c r="AY28" s="9">
        <f t="shared" si="23"/>
        <v>173.2445859434107</v>
      </c>
      <c r="AZ28" s="10">
        <f t="shared" si="24"/>
        <v>1.8655666814324558E-6</v>
      </c>
    </row>
    <row r="29" spans="1:52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  <c r="G29" s="2"/>
      <c r="H29" s="34"/>
      <c r="I29" s="9">
        <f t="shared" si="25"/>
        <v>66.783395329658191</v>
      </c>
      <c r="J29" s="9">
        <f t="shared" si="0"/>
        <v>1.9897366703418129</v>
      </c>
      <c r="K29" s="9">
        <f t="shared" si="26"/>
        <v>67.978283961478468</v>
      </c>
      <c r="L29" s="9">
        <f t="shared" si="1"/>
        <v>0.79484803852153618</v>
      </c>
      <c r="M29" s="9">
        <f t="shared" si="27"/>
        <v>68.54000396795513</v>
      </c>
      <c r="N29" s="9">
        <f t="shared" si="2"/>
        <v>0.23312803204487409</v>
      </c>
      <c r="O29" s="9">
        <f t="shared" si="28"/>
        <v>68.816229430038277</v>
      </c>
      <c r="P29" s="9">
        <f t="shared" si="3"/>
        <v>4.3097430038272933E-2</v>
      </c>
      <c r="Q29" s="34"/>
      <c r="R29" s="9">
        <f t="shared" si="29"/>
        <v>173.00364184237671</v>
      </c>
      <c r="S29" s="9">
        <f t="shared" si="4"/>
        <v>1.5445808423767176</v>
      </c>
      <c r="T29" s="9">
        <f t="shared" si="30"/>
        <v>173.22264541368983</v>
      </c>
      <c r="U29" s="9">
        <f t="shared" si="5"/>
        <v>1.7635844136898413</v>
      </c>
      <c r="V29" s="9">
        <f t="shared" si="31"/>
        <v>173.41431328001593</v>
      </c>
      <c r="W29" s="9">
        <f t="shared" si="6"/>
        <v>1.9552522800159409</v>
      </c>
      <c r="X29" s="9">
        <f t="shared" si="7"/>
        <v>173.4427416650116</v>
      </c>
      <c r="Y29" s="9">
        <f t="shared" si="8"/>
        <v>1.9836806650116046</v>
      </c>
      <c r="AB29" s="9">
        <f t="shared" si="32"/>
        <v>0.36230053164873954</v>
      </c>
      <c r="AC29" s="9">
        <f t="shared" si="9"/>
        <v>68.902304499603872</v>
      </c>
      <c r="AD29" s="10">
        <f t="shared" si="10"/>
        <v>3.5277883464409846E-6</v>
      </c>
      <c r="AE29" s="9">
        <f t="shared" si="33"/>
        <v>0.47562736626632657</v>
      </c>
      <c r="AF29" s="9">
        <f t="shared" si="11"/>
        <v>69.015631334221453</v>
      </c>
      <c r="AG29" s="10">
        <f t="shared" si="12"/>
        <v>1.2433216472857193E-5</v>
      </c>
      <c r="AH29" s="9">
        <f t="shared" si="34"/>
        <v>0.57492767430463876</v>
      </c>
      <c r="AI29" s="9">
        <f t="shared" si="13"/>
        <v>69.114931642259762</v>
      </c>
      <c r="AJ29" s="10">
        <f t="shared" si="14"/>
        <v>2.4700491871725994E-5</v>
      </c>
      <c r="AK29" s="17">
        <f t="shared" si="35"/>
        <v>0.54279511820957904</v>
      </c>
      <c r="AL29" s="9">
        <f t="shared" si="15"/>
        <v>69.082799086164712</v>
      </c>
      <c r="AM29" s="10">
        <f t="shared" si="16"/>
        <v>2.0274609077876042E-5</v>
      </c>
      <c r="AO29" s="9">
        <f t="shared" si="36"/>
        <v>8.4700984013073619E-2</v>
      </c>
      <c r="AP29" s="9">
        <f t="shared" si="17"/>
        <v>173.499014264029</v>
      </c>
      <c r="AQ29" s="10">
        <f t="shared" si="18"/>
        <v>1.4155315497729894E-4</v>
      </c>
      <c r="AR29" s="9">
        <f t="shared" si="37"/>
        <v>0.17531692705507324</v>
      </c>
      <c r="AS29" s="9">
        <f t="shared" si="19"/>
        <v>173.589630207071</v>
      </c>
      <c r="AT29" s="10">
        <f t="shared" si="20"/>
        <v>1.5440821764442806E-4</v>
      </c>
      <c r="AU29" s="9">
        <f t="shared" si="38"/>
        <v>0.15283314105545059</v>
      </c>
      <c r="AV29" s="9">
        <f t="shared" si="21"/>
        <v>173.56714642107139</v>
      </c>
      <c r="AW29" s="10">
        <f t="shared" si="22"/>
        <v>1.5116648949549163E-4</v>
      </c>
      <c r="AX29" s="9">
        <f t="shared" si="39"/>
        <v>5.6703223934200506E-2</v>
      </c>
      <c r="AY29" s="9">
        <f t="shared" si="23"/>
        <v>173.47101650395012</v>
      </c>
      <c r="AZ29" s="10">
        <f t="shared" si="24"/>
        <v>1.3769426795340266E-4</v>
      </c>
    </row>
    <row r="30" spans="1:52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  <c r="G30" s="2"/>
      <c r="H30" s="34"/>
      <c r="I30" s="9">
        <f t="shared" si="25"/>
        <v>67.081855830209463</v>
      </c>
      <c r="J30" s="9">
        <f t="shared" si="0"/>
        <v>1.7601091697905389</v>
      </c>
      <c r="K30" s="9">
        <f t="shared" si="26"/>
        <v>68.256480774961005</v>
      </c>
      <c r="L30" s="9">
        <f t="shared" si="1"/>
        <v>0.58548422503899644</v>
      </c>
      <c r="M30" s="9">
        <f t="shared" si="27"/>
        <v>68.668224385579805</v>
      </c>
      <c r="N30" s="9">
        <f t="shared" si="2"/>
        <v>0.17374061442019695</v>
      </c>
      <c r="O30" s="9">
        <f t="shared" si="28"/>
        <v>68.783906357509579</v>
      </c>
      <c r="P30" s="9">
        <f t="shared" si="3"/>
        <v>5.8058642490422585E-2</v>
      </c>
      <c r="Q30" s="34"/>
      <c r="R30" s="9">
        <f t="shared" si="29"/>
        <v>172.77195471602019</v>
      </c>
      <c r="S30" s="9">
        <f t="shared" si="4"/>
        <v>0.51323228397981779</v>
      </c>
      <c r="T30" s="9">
        <f t="shared" si="30"/>
        <v>172.60539086889838</v>
      </c>
      <c r="U30" s="9">
        <f t="shared" si="5"/>
        <v>0.67979613110162518</v>
      </c>
      <c r="V30" s="9">
        <f t="shared" si="31"/>
        <v>172.33892452600716</v>
      </c>
      <c r="W30" s="9">
        <f t="shared" si="6"/>
        <v>0.9462624739928458</v>
      </c>
      <c r="X30" s="9">
        <f t="shared" si="7"/>
        <v>171.95498116625288</v>
      </c>
      <c r="Y30" s="9">
        <f t="shared" si="8"/>
        <v>1.3302058337471294</v>
      </c>
      <c r="AB30" s="9">
        <f t="shared" si="32"/>
        <v>0.32718851454512987</v>
      </c>
      <c r="AC30" s="9">
        <f t="shared" si="9"/>
        <v>68.995412900124933</v>
      </c>
      <c r="AD30" s="10">
        <f t="shared" si="10"/>
        <v>4.9683866133196984E-6</v>
      </c>
      <c r="AE30" s="9">
        <f t="shared" si="33"/>
        <v>0.38877562910591368</v>
      </c>
      <c r="AF30" s="9">
        <f t="shared" si="11"/>
        <v>69.057000014685713</v>
      </c>
      <c r="AG30" s="10">
        <f t="shared" si="12"/>
        <v>9.7568999019111992E-6</v>
      </c>
      <c r="AH30" s="9">
        <f t="shared" si="34"/>
        <v>0.37390940879865514</v>
      </c>
      <c r="AI30" s="9">
        <f t="shared" si="13"/>
        <v>69.042133794378458</v>
      </c>
      <c r="AJ30" s="10">
        <f t="shared" si="14"/>
        <v>8.4544669448510636E-6</v>
      </c>
      <c r="AK30" s="17">
        <f t="shared" si="35"/>
        <v>0.19040662271241066</v>
      </c>
      <c r="AL30" s="9">
        <f t="shared" si="15"/>
        <v>68.858631008292221</v>
      </c>
      <c r="AM30" s="10">
        <f t="shared" si="16"/>
        <v>5.8607968890756498E-8</v>
      </c>
      <c r="AO30" s="9">
        <f t="shared" si="36"/>
        <v>-8.931247669020298E-2</v>
      </c>
      <c r="AP30" s="9">
        <f t="shared" si="17"/>
        <v>172.24961204931697</v>
      </c>
      <c r="AQ30" s="10">
        <f t="shared" si="18"/>
        <v>3.5714139853850483E-5</v>
      </c>
      <c r="AR30" s="9">
        <f t="shared" si="37"/>
        <v>-0.13735949321088764</v>
      </c>
      <c r="AS30" s="9">
        <f t="shared" si="19"/>
        <v>172.20156503279628</v>
      </c>
      <c r="AT30" s="10">
        <f t="shared" si="20"/>
        <v>3.9105038901060974E-5</v>
      </c>
      <c r="AU30" s="9">
        <f t="shared" si="38"/>
        <v>-0.39986671172344879</v>
      </c>
      <c r="AV30" s="9">
        <f t="shared" si="21"/>
        <v>171.9390578142837</v>
      </c>
      <c r="AW30" s="10">
        <f t="shared" si="22"/>
        <v>6.0346293696009354E-5</v>
      </c>
      <c r="AX30" s="9">
        <f t="shared" si="39"/>
        <v>-0.90557495731732474</v>
      </c>
      <c r="AY30" s="9">
        <f t="shared" si="23"/>
        <v>171.43334956868983</v>
      </c>
      <c r="AZ30" s="10">
        <f t="shared" si="24"/>
        <v>1.1420440036083084E-4</v>
      </c>
    </row>
    <row r="31" spans="1:52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  <c r="G31" s="2"/>
      <c r="H31" s="34"/>
      <c r="I31" s="9">
        <f t="shared" si="25"/>
        <v>67.345872205678035</v>
      </c>
      <c r="J31" s="9">
        <f t="shared" si="0"/>
        <v>1.353514794321967</v>
      </c>
      <c r="K31" s="9">
        <f t="shared" si="26"/>
        <v>68.461400253724662</v>
      </c>
      <c r="L31" s="9">
        <f t="shared" si="1"/>
        <v>0.23798674627533956</v>
      </c>
      <c r="M31" s="9">
        <f t="shared" si="27"/>
        <v>68.763781723510903</v>
      </c>
      <c r="N31" s="9">
        <f t="shared" si="2"/>
        <v>6.4394723510901031E-2</v>
      </c>
      <c r="O31" s="9">
        <f t="shared" si="28"/>
        <v>68.827450339377393</v>
      </c>
      <c r="P31" s="9">
        <f t="shared" si="3"/>
        <v>0.12806333937739112</v>
      </c>
      <c r="Q31" s="34"/>
      <c r="R31" s="9">
        <f t="shared" si="29"/>
        <v>172.84893955861716</v>
      </c>
      <c r="S31" s="9">
        <f t="shared" si="4"/>
        <v>0.34788344138283378</v>
      </c>
      <c r="T31" s="9">
        <f t="shared" si="30"/>
        <v>172.84331951478396</v>
      </c>
      <c r="U31" s="9">
        <f t="shared" si="5"/>
        <v>0.35350348521603792</v>
      </c>
      <c r="V31" s="9">
        <f t="shared" si="31"/>
        <v>172.85936888670324</v>
      </c>
      <c r="W31" s="9">
        <f t="shared" si="6"/>
        <v>0.3374541132967579</v>
      </c>
      <c r="X31" s="9">
        <f t="shared" si="7"/>
        <v>172.95263554156324</v>
      </c>
      <c r="Y31" s="9">
        <f t="shared" si="8"/>
        <v>0.24418745843675538</v>
      </c>
      <c r="AB31" s="9">
        <f t="shared" si="32"/>
        <v>0.29244383805302504</v>
      </c>
      <c r="AC31" s="9">
        <f t="shared" si="9"/>
        <v>69.056225561563934</v>
      </c>
      <c r="AD31" s="10">
        <f t="shared" si="10"/>
        <v>2.6979744731169688E-5</v>
      </c>
      <c r="AE31" s="9">
        <f t="shared" si="33"/>
        <v>0.31547105631220967</v>
      </c>
      <c r="AF31" s="9">
        <f t="shared" si="11"/>
        <v>69.079252779823108</v>
      </c>
      <c r="AG31" s="10">
        <f t="shared" si="12"/>
        <v>3.0574166060684757E-5</v>
      </c>
      <c r="AH31" s="9">
        <f t="shared" si="34"/>
        <v>0.2486509769082543</v>
      </c>
      <c r="AI31" s="9">
        <f t="shared" si="13"/>
        <v>69.012432700419154</v>
      </c>
      <c r="AJ31" s="10">
        <f t="shared" si="14"/>
        <v>2.0763939879710011E-5</v>
      </c>
      <c r="AK31" s="17">
        <f t="shared" si="35"/>
        <v>0.10978473064829462</v>
      </c>
      <c r="AL31" s="9">
        <f t="shared" si="15"/>
        <v>68.873566454159203</v>
      </c>
      <c r="AM31" s="10">
        <f t="shared" si="16"/>
        <v>6.4281814420179325E-6</v>
      </c>
      <c r="AO31" s="9">
        <f t="shared" si="36"/>
        <v>2.1510489177387349E-3</v>
      </c>
      <c r="AP31" s="9">
        <f t="shared" si="17"/>
        <v>172.86151993562098</v>
      </c>
      <c r="AQ31" s="10">
        <f t="shared" si="18"/>
        <v>3.7479622012660627E-6</v>
      </c>
      <c r="AR31" s="9">
        <f t="shared" si="37"/>
        <v>2.7091470265853054E-2</v>
      </c>
      <c r="AS31" s="9">
        <f t="shared" si="19"/>
        <v>172.88646035696908</v>
      </c>
      <c r="AT31" s="10">
        <f t="shared" si="20"/>
        <v>3.2111385219855943E-6</v>
      </c>
      <c r="AU31" s="9">
        <f t="shared" si="38"/>
        <v>1.4273270865336973E-2</v>
      </c>
      <c r="AV31" s="9">
        <f t="shared" si="21"/>
        <v>172.87364215756858</v>
      </c>
      <c r="AW31" s="10">
        <f t="shared" si="22"/>
        <v>3.4818605595410747E-6</v>
      </c>
      <c r="AX31" s="9">
        <f t="shared" si="39"/>
        <v>0.30654146299406515</v>
      </c>
      <c r="AY31" s="9">
        <f t="shared" si="23"/>
        <v>173.1659103496973</v>
      </c>
      <c r="AZ31" s="10">
        <f t="shared" si="24"/>
        <v>3.1856102440134106E-8</v>
      </c>
    </row>
    <row r="32" spans="1:52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  <c r="G32" s="2"/>
      <c r="H32" s="34"/>
      <c r="I32" s="9">
        <f t="shared" si="25"/>
        <v>67.548899424826331</v>
      </c>
      <c r="J32" s="9">
        <f t="shared" si="0"/>
        <v>2.2715425751736689</v>
      </c>
      <c r="K32" s="9">
        <f t="shared" si="26"/>
        <v>68.544695614921039</v>
      </c>
      <c r="L32" s="9">
        <f t="shared" si="1"/>
        <v>1.2757463850789605</v>
      </c>
      <c r="M32" s="9">
        <f t="shared" si="27"/>
        <v>68.7283646255799</v>
      </c>
      <c r="N32" s="9">
        <f t="shared" si="2"/>
        <v>1.0920773744201</v>
      </c>
      <c r="O32" s="9">
        <f t="shared" si="28"/>
        <v>68.731402834844346</v>
      </c>
      <c r="P32" s="9">
        <f t="shared" si="3"/>
        <v>1.0890391651556541</v>
      </c>
      <c r="Q32" s="34"/>
      <c r="R32" s="9">
        <f t="shared" si="29"/>
        <v>172.90112207482457</v>
      </c>
      <c r="S32" s="9">
        <f t="shared" si="4"/>
        <v>0.31533892517543904</v>
      </c>
      <c r="T32" s="9">
        <f t="shared" si="30"/>
        <v>172.96704573460957</v>
      </c>
      <c r="U32" s="9">
        <f t="shared" si="5"/>
        <v>0.24941526539043934</v>
      </c>
      <c r="V32" s="9">
        <f t="shared" si="31"/>
        <v>173.04496864901645</v>
      </c>
      <c r="W32" s="9">
        <f t="shared" si="6"/>
        <v>0.17149235098355575</v>
      </c>
      <c r="X32" s="9">
        <f t="shared" si="7"/>
        <v>173.13577613539081</v>
      </c>
      <c r="Y32" s="9">
        <f t="shared" si="8"/>
        <v>8.0684864609196438E-2</v>
      </c>
      <c r="AB32" s="9">
        <f t="shared" si="32"/>
        <v>0.24326469765542086</v>
      </c>
      <c r="AC32" s="9">
        <f t="shared" si="9"/>
        <v>68.971629323235319</v>
      </c>
      <c r="AD32" s="10">
        <f t="shared" si="10"/>
        <v>1.4779458637298337E-4</v>
      </c>
      <c r="AE32" s="9">
        <f t="shared" si="33"/>
        <v>0.2277490177514066</v>
      </c>
      <c r="AF32" s="9">
        <f t="shared" si="11"/>
        <v>68.956113643331307</v>
      </c>
      <c r="AG32" s="10">
        <f t="shared" si="12"/>
        <v>1.5324712487843885E-4</v>
      </c>
      <c r="AH32" s="9">
        <f t="shared" si="34"/>
        <v>0.12082034323058866</v>
      </c>
      <c r="AI32" s="9">
        <f t="shared" si="13"/>
        <v>68.849184968810491</v>
      </c>
      <c r="AJ32" s="10">
        <f t="shared" si="14"/>
        <v>1.9350988907774794E-4</v>
      </c>
      <c r="AK32" s="17">
        <f t="shared" si="35"/>
        <v>-1.3636823644108075E-2</v>
      </c>
      <c r="AL32" s="9">
        <f t="shared" si="15"/>
        <v>68.714727801935794</v>
      </c>
      <c r="AM32" s="10">
        <f t="shared" si="16"/>
        <v>2.5079598806364897E-4</v>
      </c>
      <c r="AO32" s="9">
        <f t="shared" si="36"/>
        <v>2.966835592706045E-2</v>
      </c>
      <c r="AP32" s="9">
        <f t="shared" si="17"/>
        <v>173.07463700494353</v>
      </c>
      <c r="AQ32" s="10">
        <f t="shared" si="18"/>
        <v>6.7038008977387E-7</v>
      </c>
      <c r="AR32" s="9">
        <f t="shared" si="37"/>
        <v>6.6718543277693998E-2</v>
      </c>
      <c r="AS32" s="9">
        <f t="shared" si="19"/>
        <v>173.11168719229414</v>
      </c>
      <c r="AT32" s="10">
        <f t="shared" si="20"/>
        <v>3.6587027961104929E-7</v>
      </c>
      <c r="AU32" s="9">
        <f t="shared" si="38"/>
        <v>9.1370192016882915E-2</v>
      </c>
      <c r="AV32" s="9">
        <f t="shared" si="21"/>
        <v>173.13633884103334</v>
      </c>
      <c r="AW32" s="10">
        <f t="shared" si="22"/>
        <v>2.1395722869229662E-7</v>
      </c>
      <c r="AX32" s="9">
        <f t="shared" si="39"/>
        <v>0.20374101741534412</v>
      </c>
      <c r="AY32" s="9">
        <f t="shared" si="23"/>
        <v>173.24870966643181</v>
      </c>
      <c r="AZ32" s="10">
        <f t="shared" si="24"/>
        <v>3.466132797163746E-8</v>
      </c>
    </row>
    <row r="33" spans="1:52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  <c r="G33" s="2"/>
      <c r="H33" s="34"/>
      <c r="I33" s="9">
        <f t="shared" si="25"/>
        <v>67.889630811102379</v>
      </c>
      <c r="J33" s="9">
        <f t="shared" si="0"/>
        <v>1.9971871888976267</v>
      </c>
      <c r="K33" s="9">
        <f t="shared" si="26"/>
        <v>68.991206849698671</v>
      </c>
      <c r="L33" s="9">
        <f t="shared" si="1"/>
        <v>0.89561115030133465</v>
      </c>
      <c r="M33" s="9">
        <f t="shared" si="27"/>
        <v>69.329007181510946</v>
      </c>
      <c r="N33" s="9">
        <f t="shared" si="2"/>
        <v>0.55781081848905956</v>
      </c>
      <c r="O33" s="9">
        <f t="shared" si="28"/>
        <v>69.548182208711083</v>
      </c>
      <c r="P33" s="9">
        <f t="shared" si="3"/>
        <v>0.33863579128892241</v>
      </c>
      <c r="Q33" s="34"/>
      <c r="R33" s="9">
        <f t="shared" si="29"/>
        <v>172.94842291360089</v>
      </c>
      <c r="S33" s="9">
        <f t="shared" si="4"/>
        <v>0.1502250863991037</v>
      </c>
      <c r="T33" s="9">
        <f t="shared" si="30"/>
        <v>173.05434107749622</v>
      </c>
      <c r="U33" s="9">
        <f t="shared" si="5"/>
        <v>4.4306922503778878E-2</v>
      </c>
      <c r="V33" s="9">
        <f t="shared" si="31"/>
        <v>173.13928944205742</v>
      </c>
      <c r="W33" s="9">
        <f t="shared" si="6"/>
        <v>4.0641442057420818E-2</v>
      </c>
      <c r="X33" s="9">
        <f t="shared" si="7"/>
        <v>173.1962897838477</v>
      </c>
      <c r="Y33" s="9">
        <f t="shared" si="8"/>
        <v>9.7641783847706165E-2</v>
      </c>
      <c r="AB33" s="9">
        <f t="shared" si="32"/>
        <v>0.29687137639676459</v>
      </c>
      <c r="AC33" s="9">
        <f t="shared" si="9"/>
        <v>69.625878557907711</v>
      </c>
      <c r="AD33" s="10">
        <f t="shared" si="10"/>
        <v>1.3940839417787848E-5</v>
      </c>
      <c r="AE33" s="9">
        <f t="shared" si="33"/>
        <v>0.32097240229631641</v>
      </c>
      <c r="AF33" s="9">
        <f t="shared" si="11"/>
        <v>69.649979583807266</v>
      </c>
      <c r="AG33" s="10">
        <f t="shared" si="12"/>
        <v>1.1484544159298676E-5</v>
      </c>
      <c r="AH33" s="9">
        <f t="shared" si="34"/>
        <v>0.33674033894579436</v>
      </c>
      <c r="AI33" s="9">
        <f t="shared" si="13"/>
        <v>69.665747520456733</v>
      </c>
      <c r="AJ33" s="10">
        <f t="shared" si="14"/>
        <v>1.0006241314390002E-5</v>
      </c>
      <c r="AK33" s="17">
        <f t="shared" si="35"/>
        <v>0.50850064899477265</v>
      </c>
      <c r="AL33" s="9">
        <f t="shared" si="15"/>
        <v>69.837507830505714</v>
      </c>
      <c r="AM33" s="10">
        <f t="shared" si="16"/>
        <v>4.9783159568234557E-7</v>
      </c>
      <c r="AO33" s="9">
        <f t="shared" si="36"/>
        <v>3.9366221494146009E-2</v>
      </c>
      <c r="AP33" s="9">
        <f t="shared" si="17"/>
        <v>173.17865566355155</v>
      </c>
      <c r="AQ33" s="10">
        <f t="shared" si="18"/>
        <v>2.1363668202484491E-7</v>
      </c>
      <c r="AR33" s="9">
        <f t="shared" si="37"/>
        <v>7.3619105718511546E-2</v>
      </c>
      <c r="AS33" s="9">
        <f t="shared" si="19"/>
        <v>173.21290854777592</v>
      </c>
      <c r="AT33" s="10">
        <f t="shared" si="20"/>
        <v>4.357177496421222E-7</v>
      </c>
      <c r="AU33" s="9">
        <f t="shared" si="38"/>
        <v>9.2697962477719498E-2</v>
      </c>
      <c r="AV33" s="9">
        <f t="shared" si="21"/>
        <v>173.23198740453515</v>
      </c>
      <c r="AW33" s="10">
        <f t="shared" si="22"/>
        <v>5.933755824983342E-7</v>
      </c>
      <c r="AX33" s="9">
        <f t="shared" si="39"/>
        <v>0.11073382669712117</v>
      </c>
      <c r="AY33" s="9">
        <f t="shared" si="23"/>
        <v>173.25002326875455</v>
      </c>
      <c r="AZ33" s="10">
        <f t="shared" si="24"/>
        <v>7.6475531293863645E-7</v>
      </c>
    </row>
    <row r="34" spans="1:52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  <c r="G34" s="2"/>
      <c r="H34" s="34"/>
      <c r="I34" s="9">
        <f t="shared" si="25"/>
        <v>68.189208889437026</v>
      </c>
      <c r="J34" s="9">
        <f t="shared" si="0"/>
        <v>3.0841831105629751</v>
      </c>
      <c r="K34" s="9">
        <f t="shared" si="26"/>
        <v>69.304670752304133</v>
      </c>
      <c r="L34" s="9">
        <f t="shared" si="1"/>
        <v>1.9687212476958678</v>
      </c>
      <c r="M34" s="9">
        <f t="shared" si="27"/>
        <v>69.635803131679921</v>
      </c>
      <c r="N34" s="9">
        <f t="shared" si="2"/>
        <v>1.6375888683200799</v>
      </c>
      <c r="O34" s="9">
        <f t="shared" si="28"/>
        <v>69.802159052177771</v>
      </c>
      <c r="P34" s="9">
        <f t="shared" si="3"/>
        <v>1.4712329478222301</v>
      </c>
      <c r="Q34" s="34"/>
      <c r="R34" s="9">
        <f t="shared" si="29"/>
        <v>172.97095667656075</v>
      </c>
      <c r="S34" s="9">
        <f t="shared" si="4"/>
        <v>0.68730732343925638</v>
      </c>
      <c r="T34" s="9">
        <f t="shared" si="30"/>
        <v>173.06984850037253</v>
      </c>
      <c r="U34" s="9">
        <f t="shared" si="5"/>
        <v>0.58841549962747308</v>
      </c>
      <c r="V34" s="9">
        <f t="shared" si="31"/>
        <v>173.11693664892584</v>
      </c>
      <c r="W34" s="9">
        <f t="shared" si="6"/>
        <v>0.54132735107415897</v>
      </c>
      <c r="X34" s="9">
        <f t="shared" si="7"/>
        <v>173.12305844596193</v>
      </c>
      <c r="Y34" s="9">
        <f t="shared" si="8"/>
        <v>0.5352055540380718</v>
      </c>
      <c r="AB34" s="9">
        <f t="shared" si="32"/>
        <v>0.29836006246259628</v>
      </c>
      <c r="AC34" s="9">
        <f t="shared" si="9"/>
        <v>69.934163194142513</v>
      </c>
      <c r="AD34" s="10">
        <f t="shared" si="10"/>
        <v>3.5306503335411836E-4</v>
      </c>
      <c r="AE34" s="9">
        <f t="shared" si="33"/>
        <v>0.31742828926448119</v>
      </c>
      <c r="AF34" s="9">
        <f t="shared" si="11"/>
        <v>69.953231420944405</v>
      </c>
      <c r="AG34" s="10">
        <f t="shared" si="12"/>
        <v>3.430825778311405E-4</v>
      </c>
      <c r="AH34" s="9">
        <f t="shared" si="34"/>
        <v>0.32326536399622596</v>
      </c>
      <c r="AI34" s="9">
        <f t="shared" si="13"/>
        <v>69.959068495676149</v>
      </c>
      <c r="AJ34" s="10">
        <f t="shared" si="14"/>
        <v>3.4005541364477557E-4</v>
      </c>
      <c r="AK34" s="17">
        <f t="shared" si="35"/>
        <v>0.33705165499284517</v>
      </c>
      <c r="AL34" s="9">
        <f t="shared" si="15"/>
        <v>69.972854786672769</v>
      </c>
      <c r="AM34" s="10">
        <f t="shared" si="16"/>
        <v>3.3295896366241447E-4</v>
      </c>
      <c r="AO34" s="9">
        <f t="shared" si="36"/>
        <v>3.0108369300287954E-2</v>
      </c>
      <c r="AP34" s="9">
        <f t="shared" si="17"/>
        <v>173.14704501822612</v>
      </c>
      <c r="AQ34" s="10">
        <f t="shared" si="18"/>
        <v>8.6660867379614412E-6</v>
      </c>
      <c r="AR34" s="9">
        <f t="shared" si="37"/>
        <v>4.9626131005990073E-2</v>
      </c>
      <c r="AS34" s="9">
        <f t="shared" si="19"/>
        <v>173.16656277993184</v>
      </c>
      <c r="AT34" s="10">
        <f t="shared" si="20"/>
        <v>8.0169958980740711E-6</v>
      </c>
      <c r="AU34" s="9">
        <f t="shared" si="38"/>
        <v>4.0925122453537272E-2</v>
      </c>
      <c r="AV34" s="9">
        <f t="shared" si="21"/>
        <v>173.15786177137937</v>
      </c>
      <c r="AW34" s="10">
        <f t="shared" si="22"/>
        <v>8.3032394052394377E-6</v>
      </c>
      <c r="AX34" s="9">
        <f t="shared" si="39"/>
        <v>-2.3898001572700139E-3</v>
      </c>
      <c r="AY34" s="9">
        <f t="shared" si="23"/>
        <v>173.11454684876858</v>
      </c>
      <c r="AZ34" s="10">
        <f t="shared" si="24"/>
        <v>9.8029131531033257E-6</v>
      </c>
    </row>
    <row r="35" spans="1:52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  <c r="G35" s="2"/>
      <c r="H35" s="34"/>
      <c r="I35" s="9">
        <f t="shared" si="25"/>
        <v>68.651836356021477</v>
      </c>
      <c r="J35" s="9">
        <f t="shared" si="0"/>
        <v>2.5945166439785226</v>
      </c>
      <c r="K35" s="9">
        <f t="shared" si="26"/>
        <v>69.993723188997691</v>
      </c>
      <c r="L35" s="9">
        <f t="shared" si="1"/>
        <v>1.2526298110023077</v>
      </c>
      <c r="M35" s="9">
        <f t="shared" si="27"/>
        <v>70.536477009255975</v>
      </c>
      <c r="N35" s="9">
        <f t="shared" si="2"/>
        <v>0.70987599074402397</v>
      </c>
      <c r="O35" s="9">
        <f t="shared" si="28"/>
        <v>70.905583763044447</v>
      </c>
      <c r="P35" s="9">
        <f t="shared" si="3"/>
        <v>0.34076923695555195</v>
      </c>
      <c r="Q35" s="34"/>
      <c r="R35" s="9">
        <f t="shared" si="29"/>
        <v>173.07405277507664</v>
      </c>
      <c r="S35" s="9">
        <f t="shared" si="4"/>
        <v>0.19151122492337436</v>
      </c>
      <c r="T35" s="9">
        <f t="shared" si="30"/>
        <v>173.27579392524214</v>
      </c>
      <c r="U35" s="9">
        <f t="shared" si="5"/>
        <v>1.0229925242128957E-2</v>
      </c>
      <c r="V35" s="9">
        <f t="shared" si="31"/>
        <v>173.41466669201662</v>
      </c>
      <c r="W35" s="9">
        <f t="shared" si="6"/>
        <v>0.14910269201661208</v>
      </c>
      <c r="X35" s="9">
        <f t="shared" si="7"/>
        <v>173.52446261149049</v>
      </c>
      <c r="Y35" s="9">
        <f t="shared" si="8"/>
        <v>0.25889861149047988</v>
      </c>
      <c r="AB35" s="9">
        <f t="shared" si="32"/>
        <v>0.38870713472961493</v>
      </c>
      <c r="AC35" s="9">
        <f t="shared" si="9"/>
        <v>70.925184143985589</v>
      </c>
      <c r="AD35" s="10">
        <f t="shared" si="10"/>
        <v>2.0320836095496092E-5</v>
      </c>
      <c r="AE35" s="9">
        <f t="shared" si="33"/>
        <v>0.46323968634237433</v>
      </c>
      <c r="AF35" s="9">
        <f t="shared" si="11"/>
        <v>70.999716695598352</v>
      </c>
      <c r="AG35" s="10">
        <f t="shared" si="12"/>
        <v>1.1983639393181108E-5</v>
      </c>
      <c r="AH35" s="9">
        <f t="shared" si="34"/>
        <v>0.58309919510714858</v>
      </c>
      <c r="AI35" s="9">
        <f t="shared" si="13"/>
        <v>71.119576204363128</v>
      </c>
      <c r="AJ35" s="10">
        <f t="shared" si="14"/>
        <v>3.1663160645381784E-6</v>
      </c>
      <c r="AK35" s="17">
        <f t="shared" si="35"/>
        <v>0.81613054418857256</v>
      </c>
      <c r="AL35" s="9">
        <f t="shared" si="15"/>
        <v>71.352607553444543</v>
      </c>
      <c r="AM35" s="10">
        <f t="shared" si="16"/>
        <v>2.2241794518667048E-6</v>
      </c>
      <c r="AO35" s="9">
        <f t="shared" si="36"/>
        <v>7.0251620368861817E-2</v>
      </c>
      <c r="AP35" s="9">
        <f t="shared" si="17"/>
        <v>173.48491831238547</v>
      </c>
      <c r="AQ35" s="10">
        <f t="shared" si="18"/>
        <v>1.6027575835304155E-6</v>
      </c>
      <c r="AR35" s="9">
        <f t="shared" si="37"/>
        <v>0.11165210902718764</v>
      </c>
      <c r="AS35" s="9">
        <f t="shared" si="19"/>
        <v>173.5263188010438</v>
      </c>
      <c r="AT35" s="10">
        <f t="shared" si="20"/>
        <v>2.264853491633565E-6</v>
      </c>
      <c r="AU35" s="9">
        <f t="shared" si="38"/>
        <v>0.15648733674029663</v>
      </c>
      <c r="AV35" s="9">
        <f t="shared" si="21"/>
        <v>173.57115402875692</v>
      </c>
      <c r="AW35" s="10">
        <f t="shared" si="22"/>
        <v>3.1106693173811912E-6</v>
      </c>
      <c r="AX35" s="9">
        <f t="shared" si="39"/>
        <v>0.25271206660357276</v>
      </c>
      <c r="AY35" s="9">
        <f t="shared" si="23"/>
        <v>173.6673787586202</v>
      </c>
      <c r="AZ35" s="10">
        <f t="shared" si="24"/>
        <v>5.3780799661824244E-6</v>
      </c>
    </row>
    <row r="36" spans="1:52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  <c r="G36" s="2"/>
      <c r="H36" s="34"/>
      <c r="I36" s="9">
        <f t="shared" si="25"/>
        <v>69.041013852618249</v>
      </c>
      <c r="J36" s="9">
        <f t="shared" si="0"/>
        <v>2.6281981473817524</v>
      </c>
      <c r="K36" s="9">
        <f t="shared" si="26"/>
        <v>70.4321436228485</v>
      </c>
      <c r="L36" s="9">
        <f t="shared" si="1"/>
        <v>1.2370683771515019</v>
      </c>
      <c r="M36" s="9">
        <f t="shared" si="27"/>
        <v>70.926908804165194</v>
      </c>
      <c r="N36" s="9">
        <f t="shared" si="2"/>
        <v>0.74230319583480764</v>
      </c>
      <c r="O36" s="9">
        <f t="shared" si="28"/>
        <v>71.161160690761108</v>
      </c>
      <c r="P36" s="9">
        <f t="shared" si="3"/>
        <v>0.50805130923889408</v>
      </c>
      <c r="Q36" s="34"/>
      <c r="R36" s="9">
        <f t="shared" si="29"/>
        <v>173.10277945881512</v>
      </c>
      <c r="S36" s="9">
        <f t="shared" si="4"/>
        <v>0.10383954118486827</v>
      </c>
      <c r="T36" s="9">
        <f t="shared" si="30"/>
        <v>173.2722134514074</v>
      </c>
      <c r="U36" s="9">
        <f t="shared" si="5"/>
        <v>6.5594451407406495E-2</v>
      </c>
      <c r="V36" s="9">
        <f t="shared" si="31"/>
        <v>173.33266021140747</v>
      </c>
      <c r="W36" s="9">
        <f t="shared" si="6"/>
        <v>0.12604121140748248</v>
      </c>
      <c r="X36" s="9">
        <f t="shared" si="7"/>
        <v>173.33028865287264</v>
      </c>
      <c r="Y36" s="9">
        <f t="shared" si="8"/>
        <v>0.12366965287264975</v>
      </c>
      <c r="AB36" s="9">
        <f t="shared" si="32"/>
        <v>0.38896583375655552</v>
      </c>
      <c r="AC36" s="9">
        <f t="shared" si="9"/>
        <v>71.315874637921752</v>
      </c>
      <c r="AD36" s="10">
        <f t="shared" si="10"/>
        <v>2.430602083749484E-5</v>
      </c>
      <c r="AE36" s="9">
        <f t="shared" si="33"/>
        <v>0.4450377134840855</v>
      </c>
      <c r="AF36" s="9">
        <f t="shared" si="11"/>
        <v>71.371946517649278</v>
      </c>
      <c r="AG36" s="10">
        <f t="shared" si="12"/>
        <v>1.7203773147143293E-5</v>
      </c>
      <c r="AH36" s="9">
        <f t="shared" si="34"/>
        <v>0.49639886501808028</v>
      </c>
      <c r="AI36" s="9">
        <f t="shared" si="13"/>
        <v>71.423307669183274</v>
      </c>
      <c r="AJ36" s="10">
        <f t="shared" si="14"/>
        <v>1.1772456547706788E-5</v>
      </c>
      <c r="AK36" s="17">
        <f t="shared" si="35"/>
        <v>0.45428660730112197</v>
      </c>
      <c r="AL36" s="9">
        <f t="shared" si="15"/>
        <v>71.381195411466322</v>
      </c>
      <c r="AM36" s="10">
        <f t="shared" si="16"/>
        <v>1.6149896563140414E-5</v>
      </c>
      <c r="AO36" s="9">
        <f t="shared" si="36"/>
        <v>4.7412905222159706E-2</v>
      </c>
      <c r="AP36" s="9">
        <f t="shared" si="17"/>
        <v>173.38007311662963</v>
      </c>
      <c r="AQ36" s="10">
        <f t="shared" si="18"/>
        <v>1.0028598728810361E-6</v>
      </c>
      <c r="AR36" s="9">
        <f t="shared" si="37"/>
        <v>6.3237461618102661E-2</v>
      </c>
      <c r="AS36" s="9">
        <f t="shared" si="19"/>
        <v>173.39589767302559</v>
      </c>
      <c r="AT36" s="10">
        <f t="shared" si="20"/>
        <v>1.1941926572789943E-6</v>
      </c>
      <c r="AU36" s="9">
        <f t="shared" si="38"/>
        <v>4.9165118933044635E-2</v>
      </c>
      <c r="AV36" s="9">
        <f t="shared" si="21"/>
        <v>173.38182533034052</v>
      </c>
      <c r="AW36" s="10">
        <f t="shared" si="22"/>
        <v>1.0232237650280814E-6</v>
      </c>
      <c r="AX36" s="9">
        <f t="shared" si="39"/>
        <v>-3.1798698527243513E-2</v>
      </c>
      <c r="AY36" s="9">
        <f t="shared" si="23"/>
        <v>173.30086151288023</v>
      </c>
      <c r="AZ36" s="10">
        <f t="shared" si="24"/>
        <v>2.960497826431184E-7</v>
      </c>
    </row>
    <row r="37" spans="1:52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  <c r="G37" s="2"/>
      <c r="H37" s="34"/>
      <c r="I37" s="9">
        <f t="shared" si="25"/>
        <v>69.435243574725519</v>
      </c>
      <c r="J37" s="9">
        <f t="shared" si="0"/>
        <v>2.7576194252744841</v>
      </c>
      <c r="K37" s="9">
        <f t="shared" si="26"/>
        <v>70.865117554851523</v>
      </c>
      <c r="L37" s="9">
        <f t="shared" si="1"/>
        <v>1.32774544514848</v>
      </c>
      <c r="M37" s="9">
        <f t="shared" si="27"/>
        <v>71.335175561874337</v>
      </c>
      <c r="N37" s="9">
        <f t="shared" si="2"/>
        <v>0.85768743812566584</v>
      </c>
      <c r="O37" s="9">
        <f t="shared" si="28"/>
        <v>71.542199172690275</v>
      </c>
      <c r="P37" s="9">
        <f t="shared" si="3"/>
        <v>0.65066382730972805</v>
      </c>
      <c r="Q37" s="34"/>
      <c r="R37" s="9">
        <f t="shared" si="29"/>
        <v>173.11835538999284</v>
      </c>
      <c r="S37" s="9">
        <f t="shared" si="4"/>
        <v>0.65770661000715336</v>
      </c>
      <c r="T37" s="9">
        <f t="shared" si="30"/>
        <v>173.24925539341481</v>
      </c>
      <c r="U37" s="9">
        <f t="shared" si="5"/>
        <v>0.52680660658518264</v>
      </c>
      <c r="V37" s="9">
        <f t="shared" si="31"/>
        <v>173.26333754513337</v>
      </c>
      <c r="W37" s="9">
        <f t="shared" si="6"/>
        <v>0.51272445486662832</v>
      </c>
      <c r="X37" s="9">
        <f t="shared" si="7"/>
        <v>173.23753641321815</v>
      </c>
      <c r="Y37" s="9">
        <f t="shared" si="8"/>
        <v>0.53852558678184437</v>
      </c>
      <c r="AB37" s="9">
        <f t="shared" si="32"/>
        <v>0.39186097234944361</v>
      </c>
      <c r="AC37" s="9">
        <f t="shared" si="9"/>
        <v>71.727036534223785</v>
      </c>
      <c r="AD37" s="10">
        <f t="shared" si="10"/>
        <v>4.1635116852254642E-5</v>
      </c>
      <c r="AE37" s="9">
        <f t="shared" si="33"/>
        <v>0.43584497454034982</v>
      </c>
      <c r="AF37" s="9">
        <f t="shared" si="11"/>
        <v>71.771020536414682</v>
      </c>
      <c r="AG37" s="10">
        <f t="shared" si="12"/>
        <v>3.4143816110635893E-5</v>
      </c>
      <c r="AH37" s="9">
        <f t="shared" si="34"/>
        <v>0.45673941672905843</v>
      </c>
      <c r="AI37" s="9">
        <f t="shared" si="13"/>
        <v>71.791914978603401</v>
      </c>
      <c r="AJ37" s="10">
        <f t="shared" si="14"/>
        <v>3.0845202006074357E-5</v>
      </c>
      <c r="AK37" s="17">
        <f t="shared" si="35"/>
        <v>0.41516973514793964</v>
      </c>
      <c r="AL37" s="9">
        <f t="shared" si="15"/>
        <v>71.750345297022278</v>
      </c>
      <c r="AM37" s="10">
        <f t="shared" si="16"/>
        <v>3.757273143730028E-5</v>
      </c>
      <c r="AO37" s="9">
        <f t="shared" si="36"/>
        <v>2.9902569497720154E-2</v>
      </c>
      <c r="AP37" s="9">
        <f t="shared" si="17"/>
        <v>173.29324011463109</v>
      </c>
      <c r="AQ37" s="10">
        <f t="shared" si="18"/>
        <v>7.7195856934150981E-6</v>
      </c>
      <c r="AR37" s="9">
        <f t="shared" si="37"/>
        <v>3.0097429645050994E-2</v>
      </c>
      <c r="AS37" s="9">
        <f t="shared" si="19"/>
        <v>173.29343497477842</v>
      </c>
      <c r="AT37" s="10">
        <f t="shared" si="20"/>
        <v>7.7133559175655823E-6</v>
      </c>
      <c r="AU37" s="9">
        <f t="shared" si="38"/>
        <v>-4.1543844101722439E-3</v>
      </c>
      <c r="AV37" s="9">
        <f t="shared" si="21"/>
        <v>173.25918316072318</v>
      </c>
      <c r="AW37" s="10">
        <f t="shared" si="22"/>
        <v>8.847032097756785E-6</v>
      </c>
      <c r="AX37" s="9">
        <f t="shared" si="39"/>
        <v>-6.3694071112074924E-2</v>
      </c>
      <c r="AY37" s="9">
        <f t="shared" si="23"/>
        <v>173.19964347402129</v>
      </c>
      <c r="AZ37" s="10">
        <f t="shared" si="24"/>
        <v>1.1002616061055581E-5</v>
      </c>
    </row>
    <row r="38" spans="1:52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  <c r="G38" s="2"/>
      <c r="H38" s="34"/>
      <c r="I38" s="9">
        <f t="shared" si="25"/>
        <v>69.848886488516683</v>
      </c>
      <c r="J38" s="9">
        <f t="shared" si="0"/>
        <v>3.9911555114833135</v>
      </c>
      <c r="K38" s="9">
        <f t="shared" si="26"/>
        <v>71.329828460653488</v>
      </c>
      <c r="L38" s="9">
        <f t="shared" si="1"/>
        <v>2.510213539346509</v>
      </c>
      <c r="M38" s="9">
        <f t="shared" si="27"/>
        <v>71.806903652843459</v>
      </c>
      <c r="N38" s="9">
        <f t="shared" si="2"/>
        <v>2.0331383471565374</v>
      </c>
      <c r="O38" s="9">
        <f t="shared" si="28"/>
        <v>72.030197043172578</v>
      </c>
      <c r="P38" s="9">
        <f t="shared" si="3"/>
        <v>1.8098449568274191</v>
      </c>
      <c r="Q38" s="34"/>
      <c r="R38" s="9">
        <f t="shared" si="29"/>
        <v>173.2170113814939</v>
      </c>
      <c r="S38" s="9">
        <f t="shared" si="4"/>
        <v>4.2800286185060941</v>
      </c>
      <c r="T38" s="9">
        <f t="shared" si="30"/>
        <v>173.43363770571963</v>
      </c>
      <c r="U38" s="9">
        <f t="shared" si="5"/>
        <v>4.0634022942803654</v>
      </c>
      <c r="V38" s="9">
        <f t="shared" si="31"/>
        <v>173.54533599531001</v>
      </c>
      <c r="W38" s="9">
        <f t="shared" si="6"/>
        <v>3.9517040046899865</v>
      </c>
      <c r="X38" s="9">
        <f t="shared" si="7"/>
        <v>173.64143060330451</v>
      </c>
      <c r="Y38" s="9">
        <f t="shared" si="8"/>
        <v>3.8556093966954847</v>
      </c>
      <c r="AB38" s="9">
        <f t="shared" si="32"/>
        <v>0.40384104014239541</v>
      </c>
      <c r="AC38" s="9">
        <f t="shared" si="9"/>
        <v>72.210744692985855</v>
      </c>
      <c r="AD38" s="10">
        <f t="shared" si="10"/>
        <v>4.8687425367458442E-4</v>
      </c>
      <c r="AE38" s="9">
        <f t="shared" si="33"/>
        <v>0.444815753647543</v>
      </c>
      <c r="AF38" s="9">
        <f t="shared" si="11"/>
        <v>72.251719406491006</v>
      </c>
      <c r="AG38" s="10">
        <f t="shared" si="12"/>
        <v>4.6269366915499029E-4</v>
      </c>
      <c r="AH38" s="9">
        <f t="shared" si="34"/>
        <v>0.46348432013708735</v>
      </c>
      <c r="AI38" s="9">
        <f t="shared" si="13"/>
        <v>72.270387972980544</v>
      </c>
      <c r="AJ38" s="10">
        <f t="shared" si="14"/>
        <v>4.5188092290390628E-4</v>
      </c>
      <c r="AK38" s="17">
        <f t="shared" si="35"/>
        <v>0.46324433759594513</v>
      </c>
      <c r="AL38" s="9">
        <f t="shared" si="15"/>
        <v>72.270147990439398</v>
      </c>
      <c r="AM38" s="10">
        <f t="shared" si="16"/>
        <v>4.5201910854253538E-4</v>
      </c>
      <c r="AO38" s="9">
        <f t="shared" si="36"/>
        <v>6.7716951599558747E-2</v>
      </c>
      <c r="AP38" s="9">
        <f t="shared" si="17"/>
        <v>173.61305294690956</v>
      </c>
      <c r="AQ38" s="10">
        <f t="shared" si="18"/>
        <v>4.7882114087311953E-4</v>
      </c>
      <c r="AR38" s="9">
        <f t="shared" si="37"/>
        <v>9.3072684777949277E-2</v>
      </c>
      <c r="AS38" s="9">
        <f t="shared" si="19"/>
        <v>173.63840868008796</v>
      </c>
      <c r="AT38" s="10">
        <f t="shared" si="20"/>
        <v>4.7258979587297623E-4</v>
      </c>
      <c r="AU38" s="9">
        <f t="shared" si="38"/>
        <v>0.12461439115389512</v>
      </c>
      <c r="AV38" s="9">
        <f t="shared" si="21"/>
        <v>173.66995038646391</v>
      </c>
      <c r="AW38" s="10">
        <f t="shared" si="22"/>
        <v>4.6489516898412704E-4</v>
      </c>
      <c r="AX38" s="9">
        <f t="shared" si="39"/>
        <v>0.23014457198333627</v>
      </c>
      <c r="AY38" s="9">
        <f t="shared" si="23"/>
        <v>173.77548056729336</v>
      </c>
      <c r="AZ38" s="10">
        <f t="shared" si="24"/>
        <v>4.3961012655067071E-4</v>
      </c>
    </row>
    <row r="39" spans="1:52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  <c r="G39" s="2"/>
      <c r="H39" s="34"/>
      <c r="I39" s="9">
        <f t="shared" si="25"/>
        <v>70.447559815239174</v>
      </c>
      <c r="J39" s="9">
        <f t="shared" si="0"/>
        <v>2.6745941847608208</v>
      </c>
      <c r="K39" s="9">
        <f t="shared" si="26"/>
        <v>72.208403199424765</v>
      </c>
      <c r="L39" s="9">
        <f t="shared" si="1"/>
        <v>0.9137508005752295</v>
      </c>
      <c r="M39" s="9">
        <f t="shared" si="27"/>
        <v>72.925129743779564</v>
      </c>
      <c r="N39" s="9">
        <f t="shared" si="2"/>
        <v>0.19702425622043052</v>
      </c>
      <c r="O39" s="9">
        <f t="shared" si="28"/>
        <v>73.387580760793142</v>
      </c>
      <c r="P39" s="9">
        <f t="shared" si="3"/>
        <v>0.26542676079314731</v>
      </c>
      <c r="Q39" s="34"/>
      <c r="R39" s="9">
        <f t="shared" si="29"/>
        <v>173.85901567426981</v>
      </c>
      <c r="S39" s="9">
        <f t="shared" si="4"/>
        <v>1.7431873257301902</v>
      </c>
      <c r="T39" s="9">
        <f t="shared" si="30"/>
        <v>174.85582850871776</v>
      </c>
      <c r="U39" s="9">
        <f t="shared" si="5"/>
        <v>0.74637449128223921</v>
      </c>
      <c r="V39" s="9">
        <f t="shared" si="31"/>
        <v>175.7187731978895</v>
      </c>
      <c r="W39" s="9">
        <f t="shared" si="6"/>
        <v>0.11657019788950151</v>
      </c>
      <c r="X39" s="9">
        <f t="shared" si="7"/>
        <v>176.53313765082612</v>
      </c>
      <c r="Y39" s="9">
        <f t="shared" si="8"/>
        <v>0.93093465082611715</v>
      </c>
      <c r="AB39" s="9">
        <f t="shared" si="32"/>
        <v>0.51099879776145185</v>
      </c>
      <c r="AC39" s="9">
        <f t="shared" si="9"/>
        <v>73.436128541541009</v>
      </c>
      <c r="AD39" s="10">
        <f t="shared" si="10"/>
        <v>1.8437028099697035E-5</v>
      </c>
      <c r="AE39" s="9">
        <f t="shared" si="33"/>
        <v>0.61316833796968351</v>
      </c>
      <c r="AF39" s="9">
        <f t="shared" si="11"/>
        <v>73.538298081749247</v>
      </c>
      <c r="AG39" s="10">
        <f t="shared" si="12"/>
        <v>3.238839990398125E-5</v>
      </c>
      <c r="AH39" s="9">
        <f t="shared" si="34"/>
        <v>0.75811811699664522</v>
      </c>
      <c r="AI39" s="9">
        <f t="shared" si="13"/>
        <v>73.683247860776206</v>
      </c>
      <c r="AJ39" s="10">
        <f t="shared" si="14"/>
        <v>5.888071586064096E-5</v>
      </c>
      <c r="AK39" s="17">
        <f t="shared" si="35"/>
        <v>1.0199788279350808</v>
      </c>
      <c r="AL39" s="9">
        <f t="shared" si="15"/>
        <v>73.945108571714641</v>
      </c>
      <c r="AM39" s="10">
        <f t="shared" si="16"/>
        <v>1.2666416720036176E-4</v>
      </c>
      <c r="AO39" s="9">
        <f t="shared" si="36"/>
        <v>0.38357498924654876</v>
      </c>
      <c r="AP39" s="9">
        <f t="shared" si="17"/>
        <v>176.10234818713604</v>
      </c>
      <c r="AQ39" s="10">
        <f t="shared" si="18"/>
        <v>8.1120808030448306E-6</v>
      </c>
      <c r="AR39" s="9">
        <f t="shared" si="37"/>
        <v>0.6131638142283351</v>
      </c>
      <c r="AS39" s="9">
        <f t="shared" si="19"/>
        <v>176.33193701211783</v>
      </c>
      <c r="AT39" s="10">
        <f t="shared" si="20"/>
        <v>1.7269082228304718E-5</v>
      </c>
      <c r="AU39" s="9">
        <f t="shared" si="38"/>
        <v>1.046584656295414</v>
      </c>
      <c r="AV39" s="9">
        <f t="shared" si="21"/>
        <v>176.76535785418491</v>
      </c>
      <c r="AW39" s="10">
        <f t="shared" si="22"/>
        <v>4.38748005195536E-5</v>
      </c>
      <c r="AX39" s="9">
        <f t="shared" si="39"/>
        <v>1.8819433079900689</v>
      </c>
      <c r="AY39" s="9">
        <f t="shared" si="23"/>
        <v>177.60071650587957</v>
      </c>
      <c r="AZ39" s="10">
        <f t="shared" si="24"/>
        <v>1.2952519509225652E-4</v>
      </c>
    </row>
    <row r="40" spans="1:52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  <c r="G40" s="2"/>
      <c r="H40" s="34"/>
      <c r="I40" s="9">
        <f t="shared" si="25"/>
        <v>70.848748942953293</v>
      </c>
      <c r="J40" s="9">
        <f t="shared" si="0"/>
        <v>2.8560700570467077</v>
      </c>
      <c r="K40" s="9">
        <f t="shared" si="26"/>
        <v>72.528215979626097</v>
      </c>
      <c r="L40" s="9">
        <f t="shared" si="1"/>
        <v>1.1766030203739035</v>
      </c>
      <c r="M40" s="9">
        <f t="shared" si="27"/>
        <v>73.033493084700808</v>
      </c>
      <c r="N40" s="9">
        <f t="shared" si="2"/>
        <v>0.67132591529919239</v>
      </c>
      <c r="O40" s="9">
        <f t="shared" si="28"/>
        <v>73.188510690198285</v>
      </c>
      <c r="P40" s="9">
        <f t="shared" si="3"/>
        <v>0.51630830980171538</v>
      </c>
      <c r="Q40" s="34"/>
      <c r="R40" s="9">
        <f t="shared" si="29"/>
        <v>174.12049377312934</v>
      </c>
      <c r="S40" s="9">
        <f t="shared" si="4"/>
        <v>0.15630022687065548</v>
      </c>
      <c r="T40" s="9">
        <f t="shared" si="30"/>
        <v>175.11705958066653</v>
      </c>
      <c r="U40" s="9">
        <f t="shared" si="5"/>
        <v>0.84026558066653934</v>
      </c>
      <c r="V40" s="9">
        <f t="shared" si="31"/>
        <v>175.65465958905028</v>
      </c>
      <c r="W40" s="9">
        <f t="shared" si="6"/>
        <v>1.3778655890502876</v>
      </c>
      <c r="X40" s="9">
        <f t="shared" si="7"/>
        <v>175.83493666270653</v>
      </c>
      <c r="Y40" s="9">
        <f t="shared" si="8"/>
        <v>1.5581426627065298</v>
      </c>
      <c r="AB40" s="9">
        <f t="shared" si="32"/>
        <v>0.45060347923542066</v>
      </c>
      <c r="AC40" s="9">
        <f t="shared" si="9"/>
        <v>73.484096563936234</v>
      </c>
      <c r="AD40" s="10">
        <f t="shared" si="10"/>
        <v>8.9681155103603129E-6</v>
      </c>
      <c r="AE40" s="9">
        <f t="shared" si="33"/>
        <v>0.4869670887075736</v>
      </c>
      <c r="AF40" s="9">
        <f t="shared" si="11"/>
        <v>73.520460173408381</v>
      </c>
      <c r="AG40" s="10">
        <f t="shared" si="12"/>
        <v>6.256567040550902E-6</v>
      </c>
      <c r="AH40" s="9">
        <f t="shared" si="34"/>
        <v>0.46572846776271465</v>
      </c>
      <c r="AI40" s="9">
        <f t="shared" si="13"/>
        <v>73.499221552463524</v>
      </c>
      <c r="AJ40" s="10">
        <f t="shared" si="14"/>
        <v>7.7811478827366169E-6</v>
      </c>
      <c r="AK40" s="17">
        <f t="shared" si="35"/>
        <v>0.24510566397331945</v>
      </c>
      <c r="AL40" s="9">
        <f t="shared" si="15"/>
        <v>73.278598748674128</v>
      </c>
      <c r="AM40" s="10">
        <f t="shared" si="16"/>
        <v>3.3440779608016529E-5</v>
      </c>
      <c r="AO40" s="9">
        <f t="shared" si="36"/>
        <v>0.31642169953368315</v>
      </c>
      <c r="AP40" s="9">
        <f t="shared" si="17"/>
        <v>175.97108128858397</v>
      </c>
      <c r="AQ40" s="10">
        <f t="shared" si="18"/>
        <v>9.4513746975896456E-5</v>
      </c>
      <c r="AR40" s="9">
        <f t="shared" si="37"/>
        <v>0.44384445846144593</v>
      </c>
      <c r="AS40" s="9">
        <f t="shared" si="19"/>
        <v>176.09850404751174</v>
      </c>
      <c r="AT40" s="10">
        <f t="shared" si="20"/>
        <v>1.0926457559909289E-4</v>
      </c>
      <c r="AU40" s="9">
        <f t="shared" si="38"/>
        <v>0.54677043698482808</v>
      </c>
      <c r="AV40" s="9">
        <f t="shared" si="21"/>
        <v>176.2014300260351</v>
      </c>
      <c r="AW40" s="10">
        <f t="shared" si="22"/>
        <v>1.2196019147861355E-4</v>
      </c>
      <c r="AX40" s="9">
        <f t="shared" si="39"/>
        <v>0.22779492868517207</v>
      </c>
      <c r="AY40" s="9">
        <f t="shared" si="23"/>
        <v>175.88245451773545</v>
      </c>
      <c r="AZ40" s="10">
        <f t="shared" si="24"/>
        <v>8.488448787496224E-5</v>
      </c>
    </row>
    <row r="41" spans="1:52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  <c r="G41" s="2"/>
      <c r="H41" s="34"/>
      <c r="I41" s="9">
        <f t="shared" si="25"/>
        <v>71.2771594515103</v>
      </c>
      <c r="J41" s="9">
        <f t="shared" si="0"/>
        <v>2.0810255484897056</v>
      </c>
      <c r="K41" s="9">
        <f t="shared" si="26"/>
        <v>72.940027036756959</v>
      </c>
      <c r="L41" s="9">
        <f t="shared" si="1"/>
        <v>0.41815796324304699</v>
      </c>
      <c r="M41" s="9">
        <f t="shared" si="27"/>
        <v>73.402722338115353</v>
      </c>
      <c r="N41" s="9">
        <f t="shared" si="2"/>
        <v>4.4537338115347325E-2</v>
      </c>
      <c r="O41" s="9">
        <f t="shared" si="28"/>
        <v>73.575741922549582</v>
      </c>
      <c r="P41" s="9">
        <f t="shared" si="3"/>
        <v>0.21755692254957637</v>
      </c>
      <c r="Q41" s="34"/>
      <c r="R41" s="9">
        <f t="shared" si="29"/>
        <v>174.14393880715994</v>
      </c>
      <c r="S41" s="9">
        <f t="shared" si="4"/>
        <v>0.231030192840052</v>
      </c>
      <c r="T41" s="9">
        <f t="shared" si="30"/>
        <v>174.82296662743323</v>
      </c>
      <c r="U41" s="9">
        <f t="shared" si="5"/>
        <v>0.44799762743323868</v>
      </c>
      <c r="V41" s="9">
        <f t="shared" si="31"/>
        <v>174.89683351507261</v>
      </c>
      <c r="W41" s="9">
        <f t="shared" si="6"/>
        <v>0.52186451507262177</v>
      </c>
      <c r="X41" s="9">
        <f t="shared" si="7"/>
        <v>174.66632966567664</v>
      </c>
      <c r="Y41" s="9">
        <f t="shared" si="8"/>
        <v>0.29136066567664898</v>
      </c>
      <c r="AB41" s="9">
        <f t="shared" si="32"/>
        <v>0.4383973453622893</v>
      </c>
      <c r="AC41" s="9">
        <f t="shared" si="9"/>
        <v>73.841119683477643</v>
      </c>
      <c r="AD41" s="10">
        <f t="shared" si="10"/>
        <v>4.3339075040648079E-5</v>
      </c>
      <c r="AE41" s="9">
        <f t="shared" si="33"/>
        <v>0.45753262988431648</v>
      </c>
      <c r="AF41" s="9">
        <f t="shared" si="11"/>
        <v>73.860254967999666</v>
      </c>
      <c r="AG41" s="10">
        <f t="shared" si="12"/>
        <v>4.6841558154880619E-5</v>
      </c>
      <c r="AH41" s="9">
        <f t="shared" si="34"/>
        <v>0.42230382130603838</v>
      </c>
      <c r="AI41" s="9">
        <f t="shared" si="13"/>
        <v>73.825026159421398</v>
      </c>
      <c r="AJ41" s="10">
        <f t="shared" si="14"/>
        <v>4.049870372897481E-5</v>
      </c>
      <c r="AK41" s="17">
        <f t="shared" si="35"/>
        <v>0.35061071499836133</v>
      </c>
      <c r="AL41" s="9">
        <f t="shared" si="15"/>
        <v>73.753333053113721</v>
      </c>
      <c r="AM41" s="10">
        <f t="shared" si="16"/>
        <v>2.9014997517688198E-5</v>
      </c>
      <c r="AO41" s="9">
        <f t="shared" si="36"/>
        <v>0.15528453350698046</v>
      </c>
      <c r="AP41" s="9">
        <f t="shared" si="17"/>
        <v>175.05211804857959</v>
      </c>
      <c r="AQ41" s="10">
        <f t="shared" si="18"/>
        <v>1.5079962389810297E-5</v>
      </c>
      <c r="AR41" s="9">
        <f t="shared" si="37"/>
        <v>0.1434268253516674</v>
      </c>
      <c r="AS41" s="9">
        <f t="shared" si="19"/>
        <v>175.04026034042428</v>
      </c>
      <c r="AT41" s="10">
        <f t="shared" si="20"/>
        <v>1.4556449378134721E-5</v>
      </c>
      <c r="AU41" s="9">
        <f t="shared" si="38"/>
        <v>-4.0297992948295225E-2</v>
      </c>
      <c r="AV41" s="9">
        <f t="shared" si="21"/>
        <v>174.85653552212432</v>
      </c>
      <c r="AW41" s="10">
        <f t="shared" si="22"/>
        <v>7.6268339060069647E-6</v>
      </c>
      <c r="AX41" s="9">
        <f t="shared" si="39"/>
        <v>-0.60998292357824202</v>
      </c>
      <c r="AY41" s="9">
        <f t="shared" si="23"/>
        <v>174.28685059149439</v>
      </c>
      <c r="AZ41" s="10">
        <f t="shared" si="24"/>
        <v>2.553671342441777E-7</v>
      </c>
    </row>
    <row r="42" spans="1:52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  <c r="G42" s="2"/>
      <c r="H42" s="34"/>
      <c r="I42" s="9">
        <f t="shared" si="25"/>
        <v>71.589313283783753</v>
      </c>
      <c r="J42" s="9">
        <f t="shared" si="0"/>
        <v>2.9489257162162517</v>
      </c>
      <c r="K42" s="9">
        <f t="shared" si="26"/>
        <v>73.086382323892025</v>
      </c>
      <c r="L42" s="9">
        <f t="shared" si="1"/>
        <v>1.4518566761079796</v>
      </c>
      <c r="M42" s="9">
        <f t="shared" si="27"/>
        <v>73.378226802151914</v>
      </c>
      <c r="N42" s="9">
        <f t="shared" si="2"/>
        <v>1.16001219784809</v>
      </c>
      <c r="O42" s="9">
        <f t="shared" si="28"/>
        <v>73.412574230637404</v>
      </c>
      <c r="P42" s="9">
        <f t="shared" si="3"/>
        <v>1.1256647693626007</v>
      </c>
      <c r="Q42" s="34"/>
      <c r="R42" s="9">
        <f t="shared" si="29"/>
        <v>174.17859333608595</v>
      </c>
      <c r="S42" s="9">
        <f t="shared" si="4"/>
        <v>0.3436386639140494</v>
      </c>
      <c r="T42" s="9">
        <f t="shared" si="30"/>
        <v>174.66616745783159</v>
      </c>
      <c r="U42" s="9">
        <f t="shared" si="5"/>
        <v>0.14393545783158856</v>
      </c>
      <c r="V42" s="9">
        <f t="shared" si="31"/>
        <v>174.60980803178268</v>
      </c>
      <c r="W42" s="9">
        <f t="shared" si="6"/>
        <v>8.757603178267459E-2</v>
      </c>
      <c r="X42" s="9">
        <f t="shared" si="7"/>
        <v>174.44780916641918</v>
      </c>
      <c r="Y42" s="9">
        <f t="shared" si="8"/>
        <v>7.4422833580825909E-2</v>
      </c>
      <c r="AB42" s="9">
        <f t="shared" si="32"/>
        <v>0.36896341316343007</v>
      </c>
      <c r="AC42" s="9">
        <f t="shared" si="9"/>
        <v>73.747190215315342</v>
      </c>
      <c r="AD42" s="10">
        <f t="shared" si="10"/>
        <v>1.1262849452079136E-4</v>
      </c>
      <c r="AE42" s="9">
        <f t="shared" si="33"/>
        <v>0.33702558842237762</v>
      </c>
      <c r="AF42" s="9">
        <f t="shared" si="11"/>
        <v>73.715252390574292</v>
      </c>
      <c r="AG42" s="10">
        <f t="shared" si="12"/>
        <v>1.2190661763955894E-4</v>
      </c>
      <c r="AH42" s="9">
        <f t="shared" si="34"/>
        <v>0.22124411053477364</v>
      </c>
      <c r="AI42" s="9">
        <f t="shared" si="13"/>
        <v>73.599470912686684</v>
      </c>
      <c r="AJ42" s="10">
        <f t="shared" si="14"/>
        <v>1.5862015834622754E-4</v>
      </c>
      <c r="AK42" s="17">
        <f t="shared" si="35"/>
        <v>3.1770401680831145E-2</v>
      </c>
      <c r="AL42" s="9">
        <f t="shared" si="15"/>
        <v>73.409997203832745</v>
      </c>
      <c r="AM42" s="10">
        <f t="shared" si="16"/>
        <v>2.291110904443062E-4</v>
      </c>
      <c r="AO42" s="9">
        <f t="shared" si="36"/>
        <v>8.893803098744274E-2</v>
      </c>
      <c r="AP42" s="9">
        <f t="shared" si="17"/>
        <v>174.69874606277011</v>
      </c>
      <c r="AQ42" s="10">
        <f t="shared" si="18"/>
        <v>1.0229563555101939E-6</v>
      </c>
      <c r="AR42" s="9">
        <f t="shared" si="37"/>
        <v>3.581374819126612E-2</v>
      </c>
      <c r="AS42" s="9">
        <f t="shared" si="19"/>
        <v>174.64562177997394</v>
      </c>
      <c r="AT42" s="10">
        <f t="shared" si="20"/>
        <v>4.9986975744032061E-7</v>
      </c>
      <c r="AU42" s="9">
        <f t="shared" si="38"/>
        <v>-0.15132536360203436</v>
      </c>
      <c r="AV42" s="9">
        <f t="shared" si="21"/>
        <v>174.45848266818064</v>
      </c>
      <c r="AW42" s="10">
        <f t="shared" si="22"/>
        <v>1.3342885431994578E-7</v>
      </c>
      <c r="AX42" s="9">
        <f t="shared" si="39"/>
        <v>-0.33546909933318336</v>
      </c>
      <c r="AY42" s="9">
        <f t="shared" si="23"/>
        <v>174.2743389324495</v>
      </c>
      <c r="AZ42" s="10">
        <f t="shared" si="24"/>
        <v>2.0175636564739838E-6</v>
      </c>
    </row>
    <row r="43" spans="1:52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  <c r="G43" s="2"/>
      <c r="H43" s="34"/>
      <c r="I43" s="9">
        <f t="shared" si="25"/>
        <v>72.031652141216185</v>
      </c>
      <c r="J43" s="9">
        <f t="shared" si="0"/>
        <v>4.0898458587838178</v>
      </c>
      <c r="K43" s="9">
        <f t="shared" si="26"/>
        <v>73.594532160529823</v>
      </c>
      <c r="L43" s="9">
        <f t="shared" si="1"/>
        <v>2.5269658394701793</v>
      </c>
      <c r="M43" s="9">
        <f t="shared" si="27"/>
        <v>74.016233510968362</v>
      </c>
      <c r="N43" s="9">
        <f t="shared" si="2"/>
        <v>2.1052644890316401</v>
      </c>
      <c r="O43" s="9">
        <f t="shared" si="28"/>
        <v>74.256822807659347</v>
      </c>
      <c r="P43" s="9">
        <f t="shared" si="3"/>
        <v>1.8646751923406555</v>
      </c>
      <c r="Q43" s="34"/>
      <c r="R43" s="9">
        <f t="shared" si="29"/>
        <v>174.23013913567306</v>
      </c>
      <c r="S43" s="9">
        <f t="shared" si="4"/>
        <v>1.5782408643269434</v>
      </c>
      <c r="T43" s="9">
        <f t="shared" si="30"/>
        <v>174.61579004759054</v>
      </c>
      <c r="U43" s="9">
        <f t="shared" si="5"/>
        <v>1.1925899524094632</v>
      </c>
      <c r="V43" s="9">
        <f t="shared" si="31"/>
        <v>174.5616412143022</v>
      </c>
      <c r="W43" s="9">
        <f t="shared" si="6"/>
        <v>1.2467387856978007</v>
      </c>
      <c r="X43" s="9">
        <f t="shared" si="7"/>
        <v>174.5036262916048</v>
      </c>
      <c r="Y43" s="9">
        <f t="shared" si="8"/>
        <v>1.3047537083951966</v>
      </c>
      <c r="AB43" s="9">
        <f t="shared" si="32"/>
        <v>0.40931990751138275</v>
      </c>
      <c r="AC43" s="9">
        <f t="shared" si="9"/>
        <v>74.425553418479751</v>
      </c>
      <c r="AD43" s="10">
        <f t="shared" si="10"/>
        <v>4.9637358375881433E-4</v>
      </c>
      <c r="AE43" s="9">
        <f t="shared" si="33"/>
        <v>0.41227086852089523</v>
      </c>
      <c r="AF43" s="9">
        <f t="shared" si="11"/>
        <v>74.428504379489254</v>
      </c>
      <c r="AG43" s="10">
        <f t="shared" si="12"/>
        <v>4.9464769631835613E-4</v>
      </c>
      <c r="AH43" s="9">
        <f t="shared" si="34"/>
        <v>0.40878727976152718</v>
      </c>
      <c r="AI43" s="9">
        <f t="shared" si="13"/>
        <v>74.425020790729889</v>
      </c>
      <c r="AJ43" s="10">
        <f t="shared" si="14"/>
        <v>4.9668541453890263E-4</v>
      </c>
      <c r="AK43" s="17">
        <f t="shared" si="35"/>
        <v>0.54707126274610551</v>
      </c>
      <c r="AL43" s="9">
        <f t="shared" si="15"/>
        <v>74.563304773714464</v>
      </c>
      <c r="AM43" s="10">
        <f t="shared" si="16"/>
        <v>4.1901345774011522E-4</v>
      </c>
      <c r="AO43" s="9">
        <f t="shared" si="36"/>
        <v>6.8372303717254598E-2</v>
      </c>
      <c r="AP43" s="9">
        <f t="shared" si="17"/>
        <v>174.63001351801947</v>
      </c>
      <c r="AQ43" s="10">
        <f t="shared" si="18"/>
        <v>4.492433087593412E-5</v>
      </c>
      <c r="AR43" s="9">
        <f t="shared" si="37"/>
        <v>1.4818606773330058E-2</v>
      </c>
      <c r="AS43" s="9">
        <f t="shared" si="19"/>
        <v>174.57645982107553</v>
      </c>
      <c r="AT43" s="10">
        <f t="shared" si="20"/>
        <v>4.9100508957615643E-5</v>
      </c>
      <c r="AU43" s="9">
        <f t="shared" si="38"/>
        <v>-0.10490401784733407</v>
      </c>
      <c r="AV43" s="9">
        <f t="shared" si="21"/>
        <v>174.45673719645487</v>
      </c>
      <c r="AW43" s="10">
        <f t="shared" si="22"/>
        <v>5.9107790958426829E-5</v>
      </c>
      <c r="AX43" s="9">
        <f t="shared" si="39"/>
        <v>-9.1262159758383921E-2</v>
      </c>
      <c r="AY43" s="9">
        <f t="shared" si="23"/>
        <v>174.47037905454383</v>
      </c>
      <c r="AZ43" s="10">
        <f t="shared" si="24"/>
        <v>5.7920685933110219E-5</v>
      </c>
    </row>
    <row r="44" spans="1:52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  <c r="G44" s="2"/>
      <c r="H44" s="34"/>
      <c r="I44" s="9">
        <f t="shared" si="25"/>
        <v>72.64512902003375</v>
      </c>
      <c r="J44" s="9">
        <f t="shared" si="0"/>
        <v>3.6484499799662444</v>
      </c>
      <c r="K44" s="9">
        <f t="shared" si="26"/>
        <v>74.478970204344392</v>
      </c>
      <c r="L44" s="9">
        <f t="shared" si="1"/>
        <v>1.8146087956556016</v>
      </c>
      <c r="M44" s="9">
        <f t="shared" si="27"/>
        <v>75.174128979935773</v>
      </c>
      <c r="N44" s="9">
        <f t="shared" si="2"/>
        <v>1.119450020064221</v>
      </c>
      <c r="O44" s="9">
        <f t="shared" si="28"/>
        <v>75.655329201914839</v>
      </c>
      <c r="P44" s="9">
        <f t="shared" si="3"/>
        <v>0.63824979808515536</v>
      </c>
      <c r="Q44" s="34"/>
      <c r="R44" s="9">
        <f t="shared" si="29"/>
        <v>174.46687526532207</v>
      </c>
      <c r="S44" s="9">
        <f t="shared" si="4"/>
        <v>0.95858573467793917</v>
      </c>
      <c r="T44" s="9">
        <f t="shared" si="30"/>
        <v>175.03319653093385</v>
      </c>
      <c r="U44" s="9">
        <f t="shared" si="5"/>
        <v>0.39226446906616275</v>
      </c>
      <c r="V44" s="9">
        <f t="shared" si="31"/>
        <v>175.247347546436</v>
      </c>
      <c r="W44" s="9">
        <f t="shared" si="6"/>
        <v>0.17811345356400921</v>
      </c>
      <c r="X44" s="9">
        <f t="shared" si="7"/>
        <v>175.48219157290123</v>
      </c>
      <c r="Y44" s="9">
        <f t="shared" si="8"/>
        <v>5.6730572901216192E-2</v>
      </c>
      <c r="AB44" s="9">
        <f t="shared" si="32"/>
        <v>0.52160624172978687</v>
      </c>
      <c r="AC44" s="9">
        <f t="shared" si="9"/>
        <v>75.695735221665558</v>
      </c>
      <c r="AD44" s="10">
        <f t="shared" si="10"/>
        <v>6.1404394175159916E-5</v>
      </c>
      <c r="AE44" s="9">
        <f t="shared" si="33"/>
        <v>0.59867701863252409</v>
      </c>
      <c r="AF44" s="9">
        <f t="shared" si="11"/>
        <v>75.772805998568302</v>
      </c>
      <c r="AG44" s="10">
        <f t="shared" si="12"/>
        <v>4.6593029004815808E-5</v>
      </c>
      <c r="AH44" s="9">
        <f t="shared" si="34"/>
        <v>0.7458859649041748</v>
      </c>
      <c r="AI44" s="9">
        <f t="shared" si="13"/>
        <v>75.920014944839949</v>
      </c>
      <c r="AJ44" s="10">
        <f t="shared" si="14"/>
        <v>2.3974755415315236E-5</v>
      </c>
      <c r="AK44" s="17">
        <f t="shared" si="35"/>
        <v>1.0662718380342149</v>
      </c>
      <c r="AL44" s="9">
        <f t="shared" si="15"/>
        <v>76.240400817969984</v>
      </c>
      <c r="AM44" s="10">
        <f t="shared" si="16"/>
        <v>4.8583745771340514E-7</v>
      </c>
      <c r="AO44" s="9">
        <f t="shared" si="36"/>
        <v>0.16097240797973711</v>
      </c>
      <c r="AP44" s="9">
        <f t="shared" si="17"/>
        <v>175.40831995441573</v>
      </c>
      <c r="AQ44" s="10">
        <f t="shared" si="18"/>
        <v>9.5474933985996406E-9</v>
      </c>
      <c r="AR44" s="9">
        <f t="shared" si="37"/>
        <v>0.1825405381134487</v>
      </c>
      <c r="AS44" s="9">
        <f t="shared" si="19"/>
        <v>175.42988808454945</v>
      </c>
      <c r="AT44" s="10">
        <f t="shared" si="20"/>
        <v>6.3686939566129501E-10</v>
      </c>
      <c r="AU44" s="9">
        <f t="shared" si="38"/>
        <v>0.25087063964417833</v>
      </c>
      <c r="AV44" s="9">
        <f t="shared" si="21"/>
        <v>175.49821818608018</v>
      </c>
      <c r="AW44" s="10">
        <f t="shared" si="22"/>
        <v>1.7201508538948352E-7</v>
      </c>
      <c r="AX44" s="9">
        <f t="shared" si="39"/>
        <v>0.56916105834997632</v>
      </c>
      <c r="AY44" s="9">
        <f t="shared" si="23"/>
        <v>175.81650860478598</v>
      </c>
      <c r="AZ44" s="10">
        <f t="shared" si="24"/>
        <v>4.9690573286414892E-6</v>
      </c>
    </row>
    <row r="45" spans="1:52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  <c r="G45" s="2"/>
      <c r="H45" s="34"/>
      <c r="I45" s="9">
        <f t="shared" si="25"/>
        <v>73.192396517028683</v>
      </c>
      <c r="J45" s="9">
        <f t="shared" si="0"/>
        <v>4.7311414829713101</v>
      </c>
      <c r="K45" s="9">
        <f t="shared" si="26"/>
        <v>75.114083282823856</v>
      </c>
      <c r="L45" s="9">
        <f t="shared" si="1"/>
        <v>2.8094547171761377</v>
      </c>
      <c r="M45" s="9">
        <f t="shared" si="27"/>
        <v>75.789826490971095</v>
      </c>
      <c r="N45" s="9">
        <f t="shared" si="2"/>
        <v>2.1337115090288989</v>
      </c>
      <c r="O45" s="9">
        <f t="shared" si="28"/>
        <v>76.134016550478705</v>
      </c>
      <c r="P45" s="9">
        <f t="shared" si="3"/>
        <v>1.7895214495212883</v>
      </c>
      <c r="Q45" s="34"/>
      <c r="R45" s="9">
        <f t="shared" si="29"/>
        <v>174.61066312552376</v>
      </c>
      <c r="S45" s="9">
        <f t="shared" si="4"/>
        <v>3.3576288744762337</v>
      </c>
      <c r="T45" s="9">
        <f t="shared" si="30"/>
        <v>175.170489095107</v>
      </c>
      <c r="U45" s="9">
        <f t="shared" si="5"/>
        <v>2.7978029048929898</v>
      </c>
      <c r="V45" s="9">
        <f t="shared" si="31"/>
        <v>175.34530994589619</v>
      </c>
      <c r="W45" s="9">
        <f t="shared" si="6"/>
        <v>2.6229820541038009</v>
      </c>
      <c r="X45" s="9">
        <f t="shared" si="7"/>
        <v>175.43964364322531</v>
      </c>
      <c r="Y45" s="9">
        <f t="shared" si="8"/>
        <v>2.5286483567746814</v>
      </c>
      <c r="AB45" s="9">
        <f t="shared" si="32"/>
        <v>0.53571993212561708</v>
      </c>
      <c r="AC45" s="9">
        <f t="shared" si="9"/>
        <v>76.325546423096711</v>
      </c>
      <c r="AD45" s="10">
        <f t="shared" si="10"/>
        <v>4.2054419833092814E-4</v>
      </c>
      <c r="AE45" s="9">
        <f t="shared" si="33"/>
        <v>0.6029321417332234</v>
      </c>
      <c r="AF45" s="9">
        <f t="shared" si="11"/>
        <v>76.392758632704314</v>
      </c>
      <c r="AG45" s="10">
        <f t="shared" si="12"/>
        <v>3.8591163657406496E-4</v>
      </c>
      <c r="AH45" s="9">
        <f t="shared" si="34"/>
        <v>0.68730116066319091</v>
      </c>
      <c r="AI45" s="9">
        <f t="shared" si="13"/>
        <v>76.477127651634291</v>
      </c>
      <c r="AJ45" s="10">
        <f t="shared" si="14"/>
        <v>3.4454481210152477E-4</v>
      </c>
      <c r="AK45" s="17">
        <f t="shared" si="35"/>
        <v>0.68328366008515551</v>
      </c>
      <c r="AL45" s="9">
        <f t="shared" si="15"/>
        <v>76.473110151056247</v>
      </c>
      <c r="AM45" s="10">
        <f t="shared" si="16"/>
        <v>3.4646146230998966E-4</v>
      </c>
      <c r="AO45" s="9">
        <f t="shared" si="36"/>
        <v>0.15152090670180451</v>
      </c>
      <c r="AP45" s="9">
        <f t="shared" si="17"/>
        <v>175.49683085259798</v>
      </c>
      <c r="AQ45" s="10">
        <f t="shared" si="18"/>
        <v>1.92851184277572E-4</v>
      </c>
      <c r="AR45" s="9">
        <f t="shared" si="37"/>
        <v>0.16139600345013316</v>
      </c>
      <c r="AS45" s="9">
        <f t="shared" si="19"/>
        <v>175.50670594934633</v>
      </c>
      <c r="AT45" s="10">
        <f t="shared" si="20"/>
        <v>1.9131313105142495E-4</v>
      </c>
      <c r="AU45" s="9">
        <f t="shared" si="38"/>
        <v>0.18206193156138206</v>
      </c>
      <c r="AV45" s="9">
        <f t="shared" si="21"/>
        <v>175.52737187745757</v>
      </c>
      <c r="AW45" s="10">
        <f t="shared" si="22"/>
        <v>1.8811432581246516E-4</v>
      </c>
      <c r="AX45" s="9">
        <f t="shared" si="39"/>
        <v>0.16864219829365507</v>
      </c>
      <c r="AY45" s="9">
        <f t="shared" si="23"/>
        <v>175.51395214418986</v>
      </c>
      <c r="AZ45" s="10">
        <f t="shared" si="24"/>
        <v>1.9018844820526277E-4</v>
      </c>
    </row>
    <row r="46" spans="1:52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  <c r="G46" s="2"/>
      <c r="H46" s="34"/>
      <c r="I46" s="9">
        <f t="shared" si="25"/>
        <v>73.902067739474376</v>
      </c>
      <c r="J46" s="9">
        <f t="shared" si="0"/>
        <v>2.9692552605256282</v>
      </c>
      <c r="K46" s="9">
        <f t="shared" si="26"/>
        <v>76.097392433835495</v>
      </c>
      <c r="L46" s="9">
        <f t="shared" si="1"/>
        <v>0.77393056616450906</v>
      </c>
      <c r="M46" s="9">
        <f t="shared" si="27"/>
        <v>76.96336782093698</v>
      </c>
      <c r="N46" s="9">
        <f t="shared" si="2"/>
        <v>9.2044820936976635E-2</v>
      </c>
      <c r="O46" s="9">
        <f t="shared" si="28"/>
        <v>77.476157637619664</v>
      </c>
      <c r="P46" s="9">
        <f t="shared" si="3"/>
        <v>0.6048346376196605</v>
      </c>
      <c r="Q46" s="34"/>
      <c r="R46" s="9">
        <f t="shared" si="29"/>
        <v>175.11430745669517</v>
      </c>
      <c r="S46" s="9">
        <f t="shared" si="4"/>
        <v>2.0489155433048154</v>
      </c>
      <c r="T46" s="9">
        <f t="shared" si="30"/>
        <v>176.14972011181953</v>
      </c>
      <c r="U46" s="9">
        <f t="shared" si="5"/>
        <v>1.0135028881804544</v>
      </c>
      <c r="V46" s="9">
        <f t="shared" si="31"/>
        <v>176.78795007565327</v>
      </c>
      <c r="W46" s="9">
        <f t="shared" si="6"/>
        <v>0.37527292434671722</v>
      </c>
      <c r="X46" s="9">
        <f t="shared" si="7"/>
        <v>177.33612991080631</v>
      </c>
      <c r="Y46" s="9">
        <f t="shared" si="8"/>
        <v>0.17290691080631859</v>
      </c>
      <c r="AB46" s="9">
        <f t="shared" si="32"/>
        <v>0.6313931418016574</v>
      </c>
      <c r="AC46" s="9">
        <f t="shared" si="9"/>
        <v>77.594760962738633</v>
      </c>
      <c r="AD46" s="10">
        <f t="shared" si="10"/>
        <v>8.8567396497248412E-5</v>
      </c>
      <c r="AE46" s="9">
        <f t="shared" si="33"/>
        <v>0.74558443879138903</v>
      </c>
      <c r="AF46" s="9">
        <f t="shared" si="11"/>
        <v>77.708952259728363</v>
      </c>
      <c r="AG46" s="10">
        <f t="shared" si="12"/>
        <v>1.1873396418468827E-4</v>
      </c>
      <c r="AH46" s="9">
        <f t="shared" si="34"/>
        <v>0.9061092368494037</v>
      </c>
      <c r="AI46" s="9">
        <f t="shared" si="13"/>
        <v>77.869477057786384</v>
      </c>
      <c r="AJ46" s="10">
        <f t="shared" si="14"/>
        <v>1.6860344421124775E-4</v>
      </c>
      <c r="AK46" s="17">
        <f t="shared" si="35"/>
        <v>1.1000026794837763</v>
      </c>
      <c r="AL46" s="9">
        <f t="shared" si="15"/>
        <v>78.06337050042076</v>
      </c>
      <c r="AM46" s="10">
        <f t="shared" si="16"/>
        <v>2.4046862031645822E-4</v>
      </c>
      <c r="AO46" s="9">
        <f t="shared" si="36"/>
        <v>0.3451887901600959</v>
      </c>
      <c r="AP46" s="9">
        <f t="shared" si="17"/>
        <v>177.13313886581338</v>
      </c>
      <c r="AQ46" s="10">
        <f t="shared" si="18"/>
        <v>2.883552675253712E-8</v>
      </c>
      <c r="AR46" s="9">
        <f t="shared" si="37"/>
        <v>0.48170703502687001</v>
      </c>
      <c r="AS46" s="9">
        <f t="shared" si="19"/>
        <v>177.26965711068013</v>
      </c>
      <c r="AT46" s="10">
        <f t="shared" si="20"/>
        <v>3.6092297332393469E-7</v>
      </c>
      <c r="AU46" s="9">
        <f t="shared" si="38"/>
        <v>0.74932212074944637</v>
      </c>
      <c r="AV46" s="9">
        <f t="shared" si="21"/>
        <v>177.53727219640271</v>
      </c>
      <c r="AW46" s="10">
        <f t="shared" si="22"/>
        <v>4.4576945570587563E-6</v>
      </c>
      <c r="AX46" s="9">
        <f t="shared" si="39"/>
        <v>1.2515404400375667</v>
      </c>
      <c r="AY46" s="9">
        <f t="shared" si="23"/>
        <v>178.03949051569083</v>
      </c>
      <c r="AZ46" s="10">
        <f t="shared" si="24"/>
        <v>2.4463933039580411E-5</v>
      </c>
    </row>
    <row r="47" spans="1:52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  <c r="G47" s="2"/>
      <c r="H47" s="34"/>
      <c r="I47" s="9">
        <f t="shared" si="25"/>
        <v>74.347456028553211</v>
      </c>
      <c r="J47" s="9">
        <f t="shared" si="0"/>
        <v>2.1944289714467828</v>
      </c>
      <c r="K47" s="9">
        <f t="shared" si="26"/>
        <v>76.368268131993062</v>
      </c>
      <c r="L47" s="9">
        <f t="shared" si="1"/>
        <v>0.17361686800693121</v>
      </c>
      <c r="M47" s="9">
        <f t="shared" si="27"/>
        <v>76.912743169421645</v>
      </c>
      <c r="N47" s="9">
        <f t="shared" si="2"/>
        <v>0.37085816942165195</v>
      </c>
      <c r="O47" s="9">
        <f t="shared" si="28"/>
        <v>77.022531659404919</v>
      </c>
      <c r="P47" s="9">
        <f t="shared" si="3"/>
        <v>0.48064665940492546</v>
      </c>
      <c r="Q47" s="34"/>
      <c r="R47" s="9">
        <f t="shared" si="29"/>
        <v>175.42164478819089</v>
      </c>
      <c r="S47" s="9">
        <f t="shared" si="4"/>
        <v>2.016481211809122</v>
      </c>
      <c r="T47" s="9">
        <f t="shared" si="30"/>
        <v>176.50444612268268</v>
      </c>
      <c r="U47" s="9">
        <f t="shared" si="5"/>
        <v>0.93367987731733137</v>
      </c>
      <c r="V47" s="9">
        <f t="shared" si="31"/>
        <v>176.99435018404395</v>
      </c>
      <c r="W47" s="9">
        <f t="shared" si="6"/>
        <v>0.44377581595605875</v>
      </c>
      <c r="X47" s="9">
        <f t="shared" si="7"/>
        <v>177.20644972770157</v>
      </c>
      <c r="Y47" s="9">
        <f t="shared" si="8"/>
        <v>0.23167627229844356</v>
      </c>
      <c r="AB47" s="9">
        <f t="shared" si="32"/>
        <v>0.52909047280410859</v>
      </c>
      <c r="AC47" s="9">
        <f t="shared" si="9"/>
        <v>77.44183364222576</v>
      </c>
      <c r="AD47" s="10">
        <f t="shared" si="10"/>
        <v>1.3824108868151365E-4</v>
      </c>
      <c r="AE47" s="9">
        <f t="shared" si="33"/>
        <v>0.54653216621470802</v>
      </c>
      <c r="AF47" s="9">
        <f t="shared" si="11"/>
        <v>77.459275335636349</v>
      </c>
      <c r="AG47" s="10">
        <f t="shared" si="12"/>
        <v>1.4365145016568003E-4</v>
      </c>
      <c r="AH47" s="9">
        <f t="shared" si="34"/>
        <v>0.47557898708527135</v>
      </c>
      <c r="AI47" s="9">
        <f t="shared" si="13"/>
        <v>77.388322156506916</v>
      </c>
      <c r="AJ47" s="10">
        <f t="shared" si="14"/>
        <v>1.2229005274725122E-4</v>
      </c>
      <c r="AK47" s="17">
        <f t="shared" si="35"/>
        <v>0.1219694481345317</v>
      </c>
      <c r="AL47" s="9">
        <f t="shared" si="15"/>
        <v>77.034712617556181</v>
      </c>
      <c r="AM47" s="10">
        <f t="shared" si="16"/>
        <v>4.1456417341148691E-5</v>
      </c>
      <c r="AO47" s="9">
        <f t="shared" si="36"/>
        <v>0.32437048789468376</v>
      </c>
      <c r="AP47" s="9">
        <f t="shared" si="17"/>
        <v>177.31872067193865</v>
      </c>
      <c r="AQ47" s="10">
        <f t="shared" si="18"/>
        <v>4.5284912006185815E-7</v>
      </c>
      <c r="AR47" s="9">
        <f t="shared" si="37"/>
        <v>0.41288030336782294</v>
      </c>
      <c r="AS47" s="9">
        <f t="shared" si="19"/>
        <v>177.40723048741177</v>
      </c>
      <c r="AT47" s="10">
        <f t="shared" si="20"/>
        <v>3.0317747098527762E-8</v>
      </c>
      <c r="AU47" s="9">
        <f t="shared" si="38"/>
        <v>0.50500721518800229</v>
      </c>
      <c r="AV47" s="9">
        <f t="shared" si="21"/>
        <v>177.49935739923197</v>
      </c>
      <c r="AW47" s="10">
        <f t="shared" si="22"/>
        <v>1.190842932642343E-7</v>
      </c>
      <c r="AX47" s="9">
        <f t="shared" si="39"/>
        <v>0.36317115813771444</v>
      </c>
      <c r="AY47" s="9">
        <f t="shared" si="23"/>
        <v>177.35752134218166</v>
      </c>
      <c r="AZ47" s="10">
        <f t="shared" si="24"/>
        <v>2.0636041528981672E-7</v>
      </c>
    </row>
    <row r="48" spans="1:52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  <c r="G48" s="2"/>
      <c r="H48" s="34"/>
      <c r="I48" s="9">
        <f t="shared" si="25"/>
        <v>74.676620374270229</v>
      </c>
      <c r="J48" s="9">
        <f t="shared" si="0"/>
        <v>2.8240736257297669</v>
      </c>
      <c r="K48" s="9">
        <f t="shared" si="26"/>
        <v>76.429034035795482</v>
      </c>
      <c r="L48" s="9">
        <f t="shared" si="1"/>
        <v>1.0716599642045139</v>
      </c>
      <c r="M48" s="9">
        <f t="shared" si="27"/>
        <v>76.708771176239736</v>
      </c>
      <c r="N48" s="9">
        <f t="shared" si="2"/>
        <v>0.79192282376025958</v>
      </c>
      <c r="O48" s="9">
        <f t="shared" si="28"/>
        <v>76.662046664851232</v>
      </c>
      <c r="P48" s="9">
        <f t="shared" si="3"/>
        <v>0.83864733514876377</v>
      </c>
      <c r="Q48" s="34"/>
      <c r="R48" s="9">
        <f t="shared" si="29"/>
        <v>175.72411696996224</v>
      </c>
      <c r="S48" s="9">
        <f t="shared" si="4"/>
        <v>3.216145030037751</v>
      </c>
      <c r="T48" s="9">
        <f t="shared" si="30"/>
        <v>176.83123407974375</v>
      </c>
      <c r="U48" s="9">
        <f t="shared" si="5"/>
        <v>2.1090279202562385</v>
      </c>
      <c r="V48" s="9">
        <f t="shared" si="31"/>
        <v>177.23842688281979</v>
      </c>
      <c r="W48" s="9">
        <f t="shared" si="6"/>
        <v>1.7018351171801953</v>
      </c>
      <c r="X48" s="9">
        <f t="shared" si="7"/>
        <v>177.38020693192539</v>
      </c>
      <c r="Y48" s="9">
        <f t="shared" si="8"/>
        <v>1.5600550680746039</v>
      </c>
      <c r="AB48" s="9">
        <f t="shared" si="32"/>
        <v>0.41913110290620592</v>
      </c>
      <c r="AC48" s="9">
        <f t="shared" si="9"/>
        <v>77.127902279145943</v>
      </c>
      <c r="AD48" s="10">
        <f t="shared" si="10"/>
        <v>2.3137761198286832E-5</v>
      </c>
      <c r="AE48" s="9">
        <f t="shared" si="33"/>
        <v>0.35890612636555369</v>
      </c>
      <c r="AF48" s="9">
        <f t="shared" si="11"/>
        <v>77.06767730260529</v>
      </c>
      <c r="AG48" s="10">
        <f t="shared" si="12"/>
        <v>3.1217498795627444E-5</v>
      </c>
      <c r="AH48" s="9">
        <f t="shared" si="34"/>
        <v>0.16978104596504012</v>
      </c>
      <c r="AI48" s="9">
        <f t="shared" si="13"/>
        <v>76.878552222204775</v>
      </c>
      <c r="AJ48" s="10">
        <f t="shared" si="14"/>
        <v>6.4441783083380585E-5</v>
      </c>
      <c r="AK48" s="17">
        <f t="shared" si="35"/>
        <v>-0.15508077698444311</v>
      </c>
      <c r="AL48" s="9">
        <f t="shared" si="15"/>
        <v>76.553690399255288</v>
      </c>
      <c r="AM48" s="10">
        <f t="shared" si="16"/>
        <v>1.4931109400327102E-4</v>
      </c>
      <c r="AO48" s="9">
        <f t="shared" si="36"/>
        <v>0.31232641952685752</v>
      </c>
      <c r="AP48" s="9">
        <f t="shared" si="17"/>
        <v>177.55075330234666</v>
      </c>
      <c r="AQ48" s="10">
        <f t="shared" si="18"/>
        <v>6.0298485108915851E-5</v>
      </c>
      <c r="AR48" s="9">
        <f t="shared" si="37"/>
        <v>0.37067940221982776</v>
      </c>
      <c r="AS48" s="9">
        <f t="shared" si="19"/>
        <v>177.60910628503962</v>
      </c>
      <c r="AT48" s="10">
        <f t="shared" si="20"/>
        <v>5.5340309576251436E-5</v>
      </c>
      <c r="AU48" s="9">
        <f t="shared" si="38"/>
        <v>0.38758848280253028</v>
      </c>
      <c r="AV48" s="9">
        <f t="shared" si="21"/>
        <v>177.62601536562232</v>
      </c>
      <c r="AW48" s="10">
        <f t="shared" si="22"/>
        <v>5.3943312198386069E-5</v>
      </c>
      <c r="AX48" s="9">
        <f t="shared" si="39"/>
        <v>0.26194086768012309</v>
      </c>
      <c r="AY48" s="9">
        <f t="shared" si="23"/>
        <v>177.50036775049992</v>
      </c>
      <c r="AZ48" s="10">
        <f t="shared" si="24"/>
        <v>6.4750787810278346E-5</v>
      </c>
    </row>
    <row r="49" spans="1:52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  <c r="G49" s="2"/>
      <c r="H49" s="34"/>
      <c r="I49" s="9">
        <f t="shared" si="25"/>
        <v>75.100231418129695</v>
      </c>
      <c r="J49" s="9">
        <f t="shared" si="0"/>
        <v>3.2584645818702995</v>
      </c>
      <c r="K49" s="9">
        <f t="shared" si="26"/>
        <v>76.804115023267059</v>
      </c>
      <c r="L49" s="9">
        <f t="shared" si="1"/>
        <v>1.5545809767329359</v>
      </c>
      <c r="M49" s="9">
        <f t="shared" si="27"/>
        <v>77.144328729307887</v>
      </c>
      <c r="N49" s="9">
        <f t="shared" si="2"/>
        <v>1.214367270692108</v>
      </c>
      <c r="O49" s="9">
        <f t="shared" si="28"/>
        <v>77.291032166212801</v>
      </c>
      <c r="P49" s="9">
        <f t="shared" si="3"/>
        <v>1.0676638337871935</v>
      </c>
      <c r="Q49" s="34"/>
      <c r="R49" s="9">
        <f t="shared" si="29"/>
        <v>176.20653872446792</v>
      </c>
      <c r="S49" s="9">
        <f t="shared" si="4"/>
        <v>3.6860542755320864</v>
      </c>
      <c r="T49" s="9">
        <f t="shared" si="30"/>
        <v>177.56939385183341</v>
      </c>
      <c r="U49" s="9">
        <f t="shared" si="5"/>
        <v>2.3231991481665943</v>
      </c>
      <c r="V49" s="9">
        <f t="shared" si="31"/>
        <v>178.1744361972689</v>
      </c>
      <c r="W49" s="9">
        <f t="shared" si="6"/>
        <v>1.7181568027311016</v>
      </c>
      <c r="X49" s="9">
        <f t="shared" si="7"/>
        <v>178.55024823298135</v>
      </c>
      <c r="Y49" s="9">
        <f t="shared" si="8"/>
        <v>1.342344767018659</v>
      </c>
      <c r="AB49" s="9">
        <f t="shared" si="32"/>
        <v>0.4215950704304976</v>
      </c>
      <c r="AC49" s="9">
        <f t="shared" si="9"/>
        <v>77.565923799738385</v>
      </c>
      <c r="AD49" s="10">
        <f t="shared" si="10"/>
        <v>1.0235814928660067E-4</v>
      </c>
      <c r="AE49" s="9">
        <f t="shared" si="33"/>
        <v>0.3780689830412029</v>
      </c>
      <c r="AF49" s="9">
        <f t="shared" si="11"/>
        <v>77.52239771234909</v>
      </c>
      <c r="AG49" s="10">
        <f t="shared" si="12"/>
        <v>1.1390637079530154E-4</v>
      </c>
      <c r="AH49" s="9">
        <f t="shared" si="34"/>
        <v>0.28938047416143986</v>
      </c>
      <c r="AI49" s="9">
        <f t="shared" si="13"/>
        <v>77.43370920346932</v>
      </c>
      <c r="AJ49" s="10">
        <f t="shared" si="14"/>
        <v>1.3934669316096517E-4</v>
      </c>
      <c r="AK49" s="17">
        <f t="shared" si="35"/>
        <v>0.34696180356026152</v>
      </c>
      <c r="AL49" s="9">
        <f t="shared" si="15"/>
        <v>77.491290532868149</v>
      </c>
      <c r="AM49" s="10">
        <f t="shared" si="16"/>
        <v>1.2253775235126203E-4</v>
      </c>
      <c r="AO49" s="9">
        <f t="shared" si="36"/>
        <v>0.40587885376519522</v>
      </c>
      <c r="AP49" s="9">
        <f t="shared" si="17"/>
        <v>178.58031505103409</v>
      </c>
      <c r="AQ49" s="10">
        <f t="shared" si="18"/>
        <v>5.3213901167480313E-5</v>
      </c>
      <c r="AR49" s="9">
        <f t="shared" si="37"/>
        <v>0.51201188027714806</v>
      </c>
      <c r="AS49" s="9">
        <f t="shared" si="19"/>
        <v>178.68644807754606</v>
      </c>
      <c r="AT49" s="10">
        <f t="shared" si="20"/>
        <v>4.495442242064749E-5</v>
      </c>
      <c r="AU49" s="9">
        <f t="shared" si="38"/>
        <v>0.63437785704349059</v>
      </c>
      <c r="AV49" s="9">
        <f t="shared" si="21"/>
        <v>178.80881405431239</v>
      </c>
      <c r="AW49" s="10">
        <f t="shared" si="22"/>
        <v>3.6295673202873754E-5</v>
      </c>
      <c r="AX49" s="9">
        <f t="shared" si="39"/>
        <v>0.83489904743376098</v>
      </c>
      <c r="AY49" s="9">
        <f t="shared" si="23"/>
        <v>179.00933524470267</v>
      </c>
      <c r="AZ49" s="10">
        <f t="shared" si="24"/>
        <v>2.4107287935678089E-5</v>
      </c>
    </row>
    <row r="50" spans="1:52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  <c r="G50" s="2"/>
      <c r="H50" s="34"/>
      <c r="I50" s="9">
        <f t="shared" si="25"/>
        <v>75.589001105410233</v>
      </c>
      <c r="J50" s="9">
        <f t="shared" si="0"/>
        <v>2.2386658945897722</v>
      </c>
      <c r="K50" s="9">
        <f t="shared" si="26"/>
        <v>77.348218365123586</v>
      </c>
      <c r="L50" s="9">
        <f t="shared" si="1"/>
        <v>0.47944863487641953</v>
      </c>
      <c r="M50" s="9">
        <f t="shared" si="27"/>
        <v>77.812230728188553</v>
      </c>
      <c r="N50" s="9">
        <f t="shared" si="2"/>
        <v>1.5436271811452684E-2</v>
      </c>
      <c r="O50" s="9">
        <f t="shared" si="28"/>
        <v>78.091780041553193</v>
      </c>
      <c r="P50" s="9">
        <f t="shared" si="3"/>
        <v>0.2641130415531876</v>
      </c>
      <c r="Q50" s="34"/>
      <c r="R50" s="9">
        <f t="shared" si="29"/>
        <v>176.75944686579771</v>
      </c>
      <c r="S50" s="9">
        <f t="shared" si="4"/>
        <v>0.87504413420228389</v>
      </c>
      <c r="T50" s="9">
        <f t="shared" si="30"/>
        <v>178.38251355369169</v>
      </c>
      <c r="U50" s="9">
        <f t="shared" si="5"/>
        <v>0.74802255369169757</v>
      </c>
      <c r="V50" s="9">
        <f t="shared" si="31"/>
        <v>179.11942243877101</v>
      </c>
      <c r="W50" s="9">
        <f t="shared" si="6"/>
        <v>1.4849314387710137</v>
      </c>
      <c r="X50" s="9">
        <f t="shared" si="7"/>
        <v>179.55700680824532</v>
      </c>
      <c r="Y50" s="9">
        <f t="shared" si="8"/>
        <v>1.922515808245322</v>
      </c>
      <c r="AB50" s="9">
        <f t="shared" si="32"/>
        <v>0.45854110969802286</v>
      </c>
      <c r="AC50" s="9">
        <f t="shared" si="9"/>
        <v>78.270771837886571</v>
      </c>
      <c r="AD50" s="10">
        <f t="shared" si="10"/>
        <v>3.2414920399924649E-5</v>
      </c>
      <c r="AE50" s="9">
        <f t="shared" si="33"/>
        <v>0.45052723700106861</v>
      </c>
      <c r="AF50" s="9">
        <f t="shared" si="11"/>
        <v>78.262757965189621</v>
      </c>
      <c r="AG50" s="10">
        <f t="shared" si="12"/>
        <v>3.1253028370485276E-5</v>
      </c>
      <c r="AH50" s="9">
        <f t="shared" si="34"/>
        <v>0.45971516028509157</v>
      </c>
      <c r="AI50" s="9">
        <f t="shared" si="13"/>
        <v>78.271945888473638</v>
      </c>
      <c r="AJ50" s="10">
        <f t="shared" si="14"/>
        <v>3.2586921112434078E-5</v>
      </c>
      <c r="AK50" s="17">
        <f t="shared" si="35"/>
        <v>0.61976096958260518</v>
      </c>
      <c r="AL50" s="9">
        <f t="shared" si="15"/>
        <v>78.431991697771153</v>
      </c>
      <c r="AM50" s="10">
        <f t="shared" si="16"/>
        <v>6.0293800969907438E-5</v>
      </c>
      <c r="AO50" s="9">
        <f t="shared" si="36"/>
        <v>0.48674496192573202</v>
      </c>
      <c r="AP50" s="9">
        <f t="shared" si="17"/>
        <v>179.60616740069673</v>
      </c>
      <c r="AQ50" s="10">
        <f t="shared" si="18"/>
        <v>1.2320169557732404E-4</v>
      </c>
      <c r="AR50" s="9">
        <f t="shared" si="37"/>
        <v>0.62025547058338781</v>
      </c>
      <c r="AS50" s="9">
        <f t="shared" si="19"/>
        <v>179.73967790935441</v>
      </c>
      <c r="AT50" s="10">
        <f t="shared" si="20"/>
        <v>1.4045161256019421E-4</v>
      </c>
      <c r="AU50" s="9">
        <f t="shared" si="38"/>
        <v>0.77415163004986809</v>
      </c>
      <c r="AV50" s="9">
        <f t="shared" si="21"/>
        <v>179.89357406882087</v>
      </c>
      <c r="AW50" s="10">
        <f t="shared" si="22"/>
        <v>1.6173715875807061E-4</v>
      </c>
      <c r="AX50" s="9">
        <f t="shared" si="39"/>
        <v>0.9284731623918554</v>
      </c>
      <c r="AY50" s="9">
        <f t="shared" si="23"/>
        <v>180.04789560116288</v>
      </c>
      <c r="AZ50" s="10">
        <f t="shared" si="24"/>
        <v>1.8458894217325713E-4</v>
      </c>
    </row>
    <row r="51" spans="1:52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  <c r="G51" s="2"/>
      <c r="H51" s="34"/>
      <c r="I51" s="9">
        <f t="shared" si="25"/>
        <v>75.924800989598694</v>
      </c>
      <c r="J51" s="9">
        <f t="shared" si="0"/>
        <v>2.180675010401302</v>
      </c>
      <c r="K51" s="9">
        <f t="shared" si="26"/>
        <v>77.51602538733033</v>
      </c>
      <c r="L51" s="9">
        <f t="shared" si="1"/>
        <v>0.58945061266966547</v>
      </c>
      <c r="M51" s="9">
        <f t="shared" si="27"/>
        <v>77.820720677684847</v>
      </c>
      <c r="N51" s="9">
        <f t="shared" si="2"/>
        <v>0.28475532231514933</v>
      </c>
      <c r="O51" s="9">
        <f t="shared" si="28"/>
        <v>77.893695260388299</v>
      </c>
      <c r="P51" s="9">
        <f t="shared" si="3"/>
        <v>0.2117807396116973</v>
      </c>
      <c r="Q51" s="34"/>
      <c r="R51" s="9">
        <f t="shared" si="29"/>
        <v>176.89070348592804</v>
      </c>
      <c r="S51" s="9">
        <f t="shared" si="4"/>
        <v>0.12018048592804575</v>
      </c>
      <c r="T51" s="9">
        <f t="shared" si="30"/>
        <v>178.12070565989961</v>
      </c>
      <c r="U51" s="9">
        <f t="shared" si="5"/>
        <v>1.3501826598996161</v>
      </c>
      <c r="V51" s="9">
        <f t="shared" si="31"/>
        <v>178.30271014744693</v>
      </c>
      <c r="W51" s="9">
        <f t="shared" si="6"/>
        <v>1.5321871474469333</v>
      </c>
      <c r="X51" s="9">
        <f t="shared" si="7"/>
        <v>178.11511995206132</v>
      </c>
      <c r="Y51" s="9">
        <f t="shared" si="8"/>
        <v>1.3445969520613232</v>
      </c>
      <c r="AB51" s="9">
        <f t="shared" si="32"/>
        <v>0.3910334356677635</v>
      </c>
      <c r="AC51" s="9">
        <f t="shared" si="9"/>
        <v>78.211754113352612</v>
      </c>
      <c r="AD51" s="10">
        <f t="shared" si="10"/>
        <v>1.8515042168134574E-6</v>
      </c>
      <c r="AE51" s="9">
        <f t="shared" si="33"/>
        <v>0.34001791512487495</v>
      </c>
      <c r="AF51" s="9">
        <f t="shared" si="11"/>
        <v>78.160738592809722</v>
      </c>
      <c r="AG51" s="10">
        <f t="shared" si="12"/>
        <v>5.0061003107594591E-7</v>
      </c>
      <c r="AH51" s="9">
        <f t="shared" si="34"/>
        <v>0.25666381543013267</v>
      </c>
      <c r="AI51" s="9">
        <f t="shared" si="13"/>
        <v>78.077384493114977</v>
      </c>
      <c r="AJ51" s="10">
        <f t="shared" si="14"/>
        <v>1.2935615723756272E-7</v>
      </c>
      <c r="AK51" s="17">
        <f t="shared" si="35"/>
        <v>0.10018060250924068</v>
      </c>
      <c r="AL51" s="9">
        <f t="shared" si="15"/>
        <v>77.920901280194087</v>
      </c>
      <c r="AM51" s="10">
        <f t="shared" si="16"/>
        <v>5.5844636536242936E-6</v>
      </c>
      <c r="AO51" s="9">
        <f t="shared" si="36"/>
        <v>0.29122637393826017</v>
      </c>
      <c r="AP51" s="9">
        <f t="shared" si="17"/>
        <v>178.59393652138519</v>
      </c>
      <c r="AQ51" s="10">
        <f t="shared" si="18"/>
        <v>1.0640220994216589E-4</v>
      </c>
      <c r="AR51" s="9">
        <f t="shared" si="37"/>
        <v>0.26101353010652079</v>
      </c>
      <c r="AS51" s="9">
        <f t="shared" si="19"/>
        <v>178.56372367755344</v>
      </c>
      <c r="AT51" s="10">
        <f t="shared" si="20"/>
        <v>1.0290538335780537E-4</v>
      </c>
      <c r="AU51" s="9">
        <f t="shared" si="38"/>
        <v>5.8262865431591315E-2</v>
      </c>
      <c r="AV51" s="9">
        <f t="shared" si="21"/>
        <v>178.36097301287853</v>
      </c>
      <c r="AW51" s="10">
        <f t="shared" si="22"/>
        <v>8.0950652602955131E-5</v>
      </c>
      <c r="AX51" s="9">
        <f t="shared" si="39"/>
        <v>-0.55493447326668988</v>
      </c>
      <c r="AY51" s="9">
        <f t="shared" si="23"/>
        <v>177.74777567418025</v>
      </c>
      <c r="AZ51" s="10">
        <f t="shared" si="24"/>
        <v>3.0562863469483289E-5</v>
      </c>
    </row>
    <row r="52" spans="1:52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  <c r="G52" s="2"/>
      <c r="H52" s="34"/>
      <c r="I52" s="9">
        <f t="shared" si="25"/>
        <v>76.251902241158888</v>
      </c>
      <c r="J52" s="9">
        <f t="shared" si="0"/>
        <v>2.2297187588411163</v>
      </c>
      <c r="K52" s="9">
        <f t="shared" si="26"/>
        <v>77.722333101764718</v>
      </c>
      <c r="L52" s="9">
        <f t="shared" si="1"/>
        <v>0.75928789823528575</v>
      </c>
      <c r="M52" s="9">
        <f t="shared" si="27"/>
        <v>77.977336104958169</v>
      </c>
      <c r="N52" s="9">
        <f t="shared" si="2"/>
        <v>0.5042848950418346</v>
      </c>
      <c r="O52" s="9">
        <f t="shared" si="28"/>
        <v>78.052530815097072</v>
      </c>
      <c r="P52" s="9">
        <f t="shared" si="3"/>
        <v>0.42909018490293249</v>
      </c>
      <c r="Q52" s="34"/>
      <c r="R52" s="9">
        <f t="shared" si="29"/>
        <v>176.87267641303882</v>
      </c>
      <c r="S52" s="9">
        <f t="shared" si="4"/>
        <v>0.56357941303880921</v>
      </c>
      <c r="T52" s="9">
        <f t="shared" si="30"/>
        <v>177.64814172893475</v>
      </c>
      <c r="U52" s="9">
        <f t="shared" si="5"/>
        <v>1.3390447289347378</v>
      </c>
      <c r="V52" s="9">
        <f t="shared" si="31"/>
        <v>177.46000721635113</v>
      </c>
      <c r="W52" s="9">
        <f t="shared" si="6"/>
        <v>1.1509102163511216</v>
      </c>
      <c r="X52" s="9">
        <f t="shared" si="7"/>
        <v>177.10667223801534</v>
      </c>
      <c r="Y52" s="9">
        <f t="shared" si="8"/>
        <v>0.7975752380153267</v>
      </c>
      <c r="AB52" s="9">
        <f t="shared" si="32"/>
        <v>0.3558707344085974</v>
      </c>
      <c r="AC52" s="9">
        <f t="shared" si="9"/>
        <v>78.333206839366767</v>
      </c>
      <c r="AD52" s="10">
        <f t="shared" si="10"/>
        <v>3.5761419671169319E-6</v>
      </c>
      <c r="AE52" s="9">
        <f t="shared" si="33"/>
        <v>0.29416729316198692</v>
      </c>
      <c r="AF52" s="9">
        <f t="shared" si="11"/>
        <v>78.27150339812016</v>
      </c>
      <c r="AG52" s="10">
        <f t="shared" si="12"/>
        <v>7.1678505501710236E-6</v>
      </c>
      <c r="AH52" s="9">
        <f t="shared" si="34"/>
        <v>0.2116420407595683</v>
      </c>
      <c r="AI52" s="9">
        <f t="shared" si="13"/>
        <v>78.188978145717741</v>
      </c>
      <c r="AJ52" s="10">
        <f t="shared" si="14"/>
        <v>1.3904005114095942E-5</v>
      </c>
      <c r="AK52" s="17">
        <f t="shared" si="35"/>
        <v>0.14815020355871056</v>
      </c>
      <c r="AL52" s="9">
        <f t="shared" si="15"/>
        <v>78.125486308516884</v>
      </c>
      <c r="AM52" s="10">
        <f t="shared" si="16"/>
        <v>2.0591720393219771E-5</v>
      </c>
      <c r="AO52" s="9">
        <f t="shared" si="36"/>
        <v>0.12113697818315108</v>
      </c>
      <c r="AP52" s="9">
        <f t="shared" si="17"/>
        <v>177.58114419453429</v>
      </c>
      <c r="AQ52" s="10">
        <f t="shared" si="18"/>
        <v>5.2054347468728215E-5</v>
      </c>
      <c r="AR52" s="9">
        <f t="shared" si="37"/>
        <v>-1.4915585194059555E-2</v>
      </c>
      <c r="AS52" s="9">
        <f t="shared" si="19"/>
        <v>177.44509163115708</v>
      </c>
      <c r="AT52" s="10">
        <f t="shared" si="20"/>
        <v>4.151481581495675E-5</v>
      </c>
      <c r="AU52" s="9">
        <f t="shared" si="38"/>
        <v>-0.34717174300573506</v>
      </c>
      <c r="AV52" s="9">
        <f t="shared" si="21"/>
        <v>177.1128354733454</v>
      </c>
      <c r="AW52" s="10">
        <f t="shared" si="22"/>
        <v>2.0781652237775589E-5</v>
      </c>
      <c r="AX52" s="9">
        <f t="shared" si="39"/>
        <v>-0.79953766242143387</v>
      </c>
      <c r="AY52" s="9">
        <f t="shared" si="23"/>
        <v>176.66046955392969</v>
      </c>
      <c r="AZ52" s="10">
        <f t="shared" si="24"/>
        <v>3.9717895457258923E-6</v>
      </c>
    </row>
    <row r="53" spans="1:52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  <c r="G53" s="2"/>
      <c r="H53" s="34"/>
      <c r="I53" s="9">
        <f t="shared" si="25"/>
        <v>76.58636005498505</v>
      </c>
      <c r="J53" s="9">
        <f t="shared" si="0"/>
        <v>1.6690799450149427</v>
      </c>
      <c r="K53" s="9">
        <f t="shared" si="26"/>
        <v>77.988083866147065</v>
      </c>
      <c r="L53" s="9">
        <f t="shared" si="1"/>
        <v>0.26735613385292822</v>
      </c>
      <c r="M53" s="9">
        <f t="shared" si="27"/>
        <v>78.254692797231172</v>
      </c>
      <c r="N53" s="9">
        <f t="shared" si="2"/>
        <v>7.472027688208982E-4</v>
      </c>
      <c r="O53" s="9">
        <f t="shared" si="28"/>
        <v>78.374348453774275</v>
      </c>
      <c r="P53" s="9">
        <f t="shared" si="3"/>
        <v>0.1189084537742815</v>
      </c>
      <c r="Q53" s="34"/>
      <c r="R53" s="9">
        <f t="shared" si="29"/>
        <v>176.78813950108298</v>
      </c>
      <c r="S53" s="9">
        <f t="shared" si="4"/>
        <v>2.8844225010829803</v>
      </c>
      <c r="T53" s="9">
        <f t="shared" si="30"/>
        <v>177.17947607380759</v>
      </c>
      <c r="U53" s="9">
        <f t="shared" si="5"/>
        <v>3.2757590738075919</v>
      </c>
      <c r="V53" s="9">
        <f t="shared" si="31"/>
        <v>176.82700659735801</v>
      </c>
      <c r="W53" s="9">
        <f t="shared" si="6"/>
        <v>2.9232895973580071</v>
      </c>
      <c r="X53" s="9">
        <f t="shared" si="7"/>
        <v>176.50849080950383</v>
      </c>
      <c r="Y53" s="9">
        <f t="shared" si="8"/>
        <v>2.6047738095038255</v>
      </c>
      <c r="AB53" s="9">
        <f t="shared" si="32"/>
        <v>0.34409362808825816</v>
      </c>
      <c r="AC53" s="9">
        <f t="shared" si="9"/>
        <v>78.598786425319432</v>
      </c>
      <c r="AD53" s="10">
        <f t="shared" si="10"/>
        <v>1.9250232760451213E-5</v>
      </c>
      <c r="AE53" s="9">
        <f t="shared" si="33"/>
        <v>0.28996464293974084</v>
      </c>
      <c r="AF53" s="9">
        <f t="shared" si="11"/>
        <v>78.544657440170909</v>
      </c>
      <c r="AG53" s="10">
        <f t="shared" si="12"/>
        <v>1.365903067989876E-5</v>
      </c>
      <c r="AH53" s="9">
        <f t="shared" si="34"/>
        <v>0.24121363394061376</v>
      </c>
      <c r="AI53" s="9">
        <f t="shared" si="13"/>
        <v>78.49590643117179</v>
      </c>
      <c r="AJ53" s="10">
        <f t="shared" si="14"/>
        <v>9.4423444814861292E-6</v>
      </c>
      <c r="AK53" s="17">
        <f t="shared" si="35"/>
        <v>0.2579757189658588</v>
      </c>
      <c r="AL53" s="9">
        <f t="shared" si="15"/>
        <v>78.512668516197024</v>
      </c>
      <c r="AM53" s="10">
        <f t="shared" si="16"/>
        <v>1.0804611354409073E-5</v>
      </c>
      <c r="AO53" s="9">
        <f t="shared" si="36"/>
        <v>8.0163386067100412E-3</v>
      </c>
      <c r="AP53" s="9">
        <f t="shared" si="17"/>
        <v>176.83502293596473</v>
      </c>
      <c r="AQ53" s="10">
        <f t="shared" si="18"/>
        <v>2.8412180535803886E-4</v>
      </c>
      <c r="AR53" s="9">
        <f t="shared" si="37"/>
        <v>-0.1694368436438253</v>
      </c>
      <c r="AS53" s="9">
        <f t="shared" si="19"/>
        <v>176.65756975371417</v>
      </c>
      <c r="AT53" s="10">
        <f t="shared" si="20"/>
        <v>2.5076314095754873E-4</v>
      </c>
      <c r="AU53" s="9">
        <f t="shared" si="38"/>
        <v>-0.47579473720005944</v>
      </c>
      <c r="AV53" s="9">
        <f t="shared" si="21"/>
        <v>176.35121186015795</v>
      </c>
      <c r="AW53" s="10">
        <f t="shared" si="22"/>
        <v>1.9807325910837549E-4</v>
      </c>
      <c r="AX53" s="9">
        <f t="shared" si="39"/>
        <v>-0.65798117550736923</v>
      </c>
      <c r="AY53" s="9">
        <f t="shared" si="23"/>
        <v>176.16902542185065</v>
      </c>
      <c r="AZ53" s="10">
        <f t="shared" si="24"/>
        <v>1.696824592312652E-4</v>
      </c>
    </row>
    <row r="54" spans="1:52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  <c r="G54" s="2"/>
      <c r="H54" s="34"/>
      <c r="I54" s="9">
        <f t="shared" si="25"/>
        <v>76.836722046737293</v>
      </c>
      <c r="J54" s="9">
        <f t="shared" si="0"/>
        <v>0.88240704673729908</v>
      </c>
      <c r="K54" s="9">
        <f t="shared" si="26"/>
        <v>78.081658512995588</v>
      </c>
      <c r="L54" s="9">
        <f t="shared" si="1"/>
        <v>2.1273435129955942</v>
      </c>
      <c r="M54" s="9">
        <f t="shared" si="27"/>
        <v>78.255103758754018</v>
      </c>
      <c r="N54" s="9">
        <f t="shared" si="2"/>
        <v>2.3007887587540239</v>
      </c>
      <c r="O54" s="9">
        <f t="shared" si="28"/>
        <v>78.285167113443563</v>
      </c>
      <c r="P54" s="9">
        <f t="shared" si="3"/>
        <v>2.3308521134435694</v>
      </c>
      <c r="Q54" s="34"/>
      <c r="R54" s="9">
        <f t="shared" si="29"/>
        <v>176.35547612592055</v>
      </c>
      <c r="S54" s="9">
        <f t="shared" si="4"/>
        <v>5.976387125920553</v>
      </c>
      <c r="T54" s="9">
        <f t="shared" si="30"/>
        <v>176.03296039797493</v>
      </c>
      <c r="U54" s="9">
        <f t="shared" si="5"/>
        <v>5.6538713979749389</v>
      </c>
      <c r="V54" s="9">
        <f t="shared" si="31"/>
        <v>175.2191973188111</v>
      </c>
      <c r="W54" s="9">
        <f t="shared" si="6"/>
        <v>4.8401083188111045</v>
      </c>
      <c r="X54" s="9">
        <f t="shared" si="7"/>
        <v>174.55491045237596</v>
      </c>
      <c r="Y54" s="9">
        <f t="shared" si="8"/>
        <v>4.1758214523759705</v>
      </c>
      <c r="AB54" s="9">
        <f t="shared" si="32"/>
        <v>0.29254122810344629</v>
      </c>
      <c r="AC54" s="9">
        <f t="shared" si="9"/>
        <v>78.547644986857463</v>
      </c>
      <c r="AD54" s="10">
        <f t="shared" si="10"/>
        <v>1.1657640569856273E-3</v>
      </c>
      <c r="AE54" s="9">
        <f t="shared" si="33"/>
        <v>0.21757622258551707</v>
      </c>
      <c r="AF54" s="9">
        <f t="shared" si="11"/>
        <v>78.472679981339539</v>
      </c>
      <c r="AG54" s="10">
        <f t="shared" si="12"/>
        <v>1.0993410389329612E-3</v>
      </c>
      <c r="AH54" s="9">
        <f t="shared" si="34"/>
        <v>0.13285243135261818</v>
      </c>
      <c r="AI54" s="9">
        <f t="shared" si="13"/>
        <v>78.387956190106635</v>
      </c>
      <c r="AJ54" s="10">
        <f t="shared" si="14"/>
        <v>1.0266163862349125E-3</v>
      </c>
      <c r="AK54" s="17">
        <f t="shared" si="35"/>
        <v>3.9045675139297763E-2</v>
      </c>
      <c r="AL54" s="9">
        <f t="shared" si="15"/>
        <v>78.29414943389331</v>
      </c>
      <c r="AM54" s="10">
        <f t="shared" si="16"/>
        <v>9.48998122264787E-4</v>
      </c>
      <c r="AO54" s="9">
        <f t="shared" si="36"/>
        <v>-0.2343575039663329</v>
      </c>
      <c r="AP54" s="9">
        <f t="shared" si="17"/>
        <v>174.98483981484478</v>
      </c>
      <c r="AQ54" s="10">
        <f t="shared" si="18"/>
        <v>7.3074910420663512E-4</v>
      </c>
      <c r="AR54" s="9">
        <f t="shared" si="37"/>
        <v>-0.52902995236959638</v>
      </c>
      <c r="AS54" s="9">
        <f t="shared" si="19"/>
        <v>174.6901673664415</v>
      </c>
      <c r="AT54" s="10">
        <f t="shared" si="20"/>
        <v>6.4023476295444837E-4</v>
      </c>
      <c r="AU54" s="9">
        <f t="shared" si="38"/>
        <v>-0.985201280806142</v>
      </c>
      <c r="AV54" s="9">
        <f t="shared" si="21"/>
        <v>174.23399603800496</v>
      </c>
      <c r="AW54" s="10">
        <f t="shared" si="22"/>
        <v>5.1191191163305169E-4</v>
      </c>
      <c r="AX54" s="9">
        <f t="shared" si="39"/>
        <v>-1.4653350630909785</v>
      </c>
      <c r="AY54" s="9">
        <f t="shared" si="23"/>
        <v>173.75386225572012</v>
      </c>
      <c r="AZ54" s="10">
        <f t="shared" si="24"/>
        <v>3.9233460334553959E-4</v>
      </c>
    </row>
    <row r="55" spans="1:52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  <c r="G55" s="2"/>
      <c r="H55" s="34"/>
      <c r="I55" s="9">
        <f t="shared" si="25"/>
        <v>76.704360989726695</v>
      </c>
      <c r="J55" s="9">
        <f t="shared" si="0"/>
        <v>1.3986510102733121</v>
      </c>
      <c r="K55" s="9">
        <f t="shared" si="26"/>
        <v>77.33708828344713</v>
      </c>
      <c r="L55" s="9">
        <f t="shared" si="1"/>
        <v>0.7659237165528765</v>
      </c>
      <c r="M55" s="9">
        <f t="shared" si="27"/>
        <v>76.989669941439303</v>
      </c>
      <c r="N55" s="9">
        <f t="shared" si="2"/>
        <v>1.1133420585607041</v>
      </c>
      <c r="O55" s="9">
        <f t="shared" si="28"/>
        <v>76.537028028360879</v>
      </c>
      <c r="P55" s="9">
        <f t="shared" si="3"/>
        <v>1.5659839716391275</v>
      </c>
      <c r="Q55" s="34"/>
      <c r="R55" s="9">
        <f t="shared" si="29"/>
        <v>175.45901805703244</v>
      </c>
      <c r="S55" s="9">
        <f t="shared" si="4"/>
        <v>3.1948730570324244</v>
      </c>
      <c r="T55" s="9">
        <f t="shared" si="30"/>
        <v>174.05410540868371</v>
      </c>
      <c r="U55" s="9">
        <f t="shared" si="5"/>
        <v>1.7899604086836973</v>
      </c>
      <c r="V55" s="9">
        <f t="shared" si="31"/>
        <v>172.55713774346498</v>
      </c>
      <c r="W55" s="9">
        <f t="shared" si="6"/>
        <v>0.29299274346496418</v>
      </c>
      <c r="X55" s="9">
        <f t="shared" si="7"/>
        <v>171.42304436309399</v>
      </c>
      <c r="Y55" s="9">
        <f t="shared" si="8"/>
        <v>0.84110063690602033</v>
      </c>
      <c r="AB55" s="9">
        <f t="shared" si="32"/>
        <v>5.8844971290722053E-2</v>
      </c>
      <c r="AC55" s="9">
        <f t="shared" si="9"/>
        <v>77.048514912730028</v>
      </c>
      <c r="AD55" s="10">
        <f t="shared" si="10"/>
        <v>1.8228679278473126E-4</v>
      </c>
      <c r="AE55" s="9">
        <f t="shared" si="33"/>
        <v>-0.15317628738954103</v>
      </c>
      <c r="AF55" s="9">
        <f t="shared" si="11"/>
        <v>76.836493654049761</v>
      </c>
      <c r="AG55" s="10">
        <f t="shared" si="12"/>
        <v>2.6295861586985418E-4</v>
      </c>
      <c r="AH55" s="9">
        <f t="shared" si="34"/>
        <v>-0.49637638054768196</v>
      </c>
      <c r="AI55" s="9">
        <f t="shared" si="13"/>
        <v>76.493293560891615</v>
      </c>
      <c r="AJ55" s="10">
        <f t="shared" si="14"/>
        <v>4.2478020744582992E-4</v>
      </c>
      <c r="AK55" s="17">
        <f t="shared" si="35"/>
        <v>-1.0697618934466131</v>
      </c>
      <c r="AL55" s="9">
        <f t="shared" si="15"/>
        <v>75.919908047992692</v>
      </c>
      <c r="AM55" s="10">
        <f t="shared" si="16"/>
        <v>7.812918006873898E-4</v>
      </c>
      <c r="AO55" s="9">
        <f t="shared" si="36"/>
        <v>-0.59851281467330097</v>
      </c>
      <c r="AP55" s="9">
        <f t="shared" si="17"/>
        <v>171.95862492879166</v>
      </c>
      <c r="AQ55" s="10">
        <f t="shared" si="18"/>
        <v>3.1455001285920572E-6</v>
      </c>
      <c r="AR55" s="9">
        <f t="shared" si="37"/>
        <v>-1.0622873581137273</v>
      </c>
      <c r="AS55" s="9">
        <f t="shared" si="19"/>
        <v>171.49485038535124</v>
      </c>
      <c r="AT55" s="10">
        <f t="shared" si="20"/>
        <v>1.9943234622519813E-5</v>
      </c>
      <c r="AU55" s="9">
        <f t="shared" si="38"/>
        <v>-1.7397875133491323</v>
      </c>
      <c r="AV55" s="9">
        <f t="shared" si="21"/>
        <v>170.81735023011584</v>
      </c>
      <c r="AW55" s="10">
        <f t="shared" si="22"/>
        <v>7.0538151478085888E-5</v>
      </c>
      <c r="AX55" s="9">
        <f t="shared" si="39"/>
        <v>-2.4825508985078488</v>
      </c>
      <c r="AY55" s="9">
        <f t="shared" si="23"/>
        <v>170.07458684495714</v>
      </c>
      <c r="AZ55" s="10">
        <f t="shared" si="24"/>
        <v>1.6155603403634594E-4</v>
      </c>
    </row>
    <row r="56" spans="1:52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  <c r="G56" s="2"/>
      <c r="H56" s="34"/>
      <c r="I56" s="9">
        <f t="shared" si="25"/>
        <v>76.91415864126769</v>
      </c>
      <c r="J56" s="9">
        <f t="shared" si="0"/>
        <v>2.8237413587323061</v>
      </c>
      <c r="K56" s="9">
        <f t="shared" si="26"/>
        <v>77.605161584240633</v>
      </c>
      <c r="L56" s="9">
        <f t="shared" si="1"/>
        <v>2.1327384157593627</v>
      </c>
      <c r="M56" s="9">
        <f t="shared" si="27"/>
        <v>77.602008073647696</v>
      </c>
      <c r="N56" s="9">
        <f t="shared" si="2"/>
        <v>2.1358919263523006</v>
      </c>
      <c r="O56" s="9">
        <f t="shared" si="28"/>
        <v>77.711516007090225</v>
      </c>
      <c r="P56" s="9">
        <f t="shared" si="3"/>
        <v>2.0263839929097713</v>
      </c>
      <c r="Q56" s="34"/>
      <c r="R56" s="9">
        <f t="shared" si="29"/>
        <v>174.97978709847757</v>
      </c>
      <c r="S56" s="9">
        <f t="shared" si="4"/>
        <v>2.5094810984775791</v>
      </c>
      <c r="T56" s="9">
        <f t="shared" si="30"/>
        <v>173.42761926564441</v>
      </c>
      <c r="U56" s="9">
        <f t="shared" si="5"/>
        <v>0.95731326564441588</v>
      </c>
      <c r="V56" s="9">
        <f t="shared" si="31"/>
        <v>172.39599173455923</v>
      </c>
      <c r="W56" s="9">
        <f t="shared" si="6"/>
        <v>7.4314265440762028E-2</v>
      </c>
      <c r="X56" s="9">
        <f t="shared" si="7"/>
        <v>172.05386984077353</v>
      </c>
      <c r="Y56" s="9">
        <f t="shared" si="8"/>
        <v>0.41643615922646404</v>
      </c>
      <c r="AB56" s="9">
        <f t="shared" si="32"/>
        <v>0.14186894542837269</v>
      </c>
      <c r="AC56" s="9">
        <f t="shared" si="9"/>
        <v>77.743877019076066</v>
      </c>
      <c r="AD56" s="10">
        <f t="shared" si="10"/>
        <v>6.2536090992529943E-4</v>
      </c>
      <c r="AE56" s="9">
        <f t="shared" si="33"/>
        <v>3.8202317509942463E-2</v>
      </c>
      <c r="AF56" s="9">
        <f t="shared" si="11"/>
        <v>77.640210391157638</v>
      </c>
      <c r="AG56" s="10">
        <f t="shared" si="12"/>
        <v>6.9207452960674386E-4</v>
      </c>
      <c r="AH56" s="9">
        <f t="shared" si="34"/>
        <v>2.5451501925516928E-3</v>
      </c>
      <c r="AI56" s="9">
        <f t="shared" si="13"/>
        <v>77.604553223840242</v>
      </c>
      <c r="AJ56" s="10">
        <f t="shared" si="14"/>
        <v>7.1580268683617591E-4</v>
      </c>
      <c r="AK56" s="17">
        <f t="shared" si="35"/>
        <v>0.36002312836014205</v>
      </c>
      <c r="AL56" s="9">
        <f t="shared" si="15"/>
        <v>77.962031202007836</v>
      </c>
      <c r="AM56" s="10">
        <f t="shared" si="16"/>
        <v>4.9601197997374352E-4</v>
      </c>
      <c r="AO56" s="9">
        <f t="shared" si="36"/>
        <v>-0.53290779380816766</v>
      </c>
      <c r="AP56" s="9">
        <f t="shared" si="17"/>
        <v>171.86308394075107</v>
      </c>
      <c r="AQ56" s="10">
        <f t="shared" si="18"/>
        <v>1.239556744656783E-5</v>
      </c>
      <c r="AR56" s="9">
        <f t="shared" si="37"/>
        <v>-0.83700202081173192</v>
      </c>
      <c r="AS56" s="9">
        <f t="shared" si="19"/>
        <v>171.55898971374751</v>
      </c>
      <c r="AT56" s="10">
        <f t="shared" si="20"/>
        <v>2.79196259483303E-5</v>
      </c>
      <c r="AU56" s="9">
        <f t="shared" si="38"/>
        <v>-1.0293988363496085</v>
      </c>
      <c r="AV56" s="9">
        <f t="shared" si="21"/>
        <v>171.36659289820963</v>
      </c>
      <c r="AW56" s="10">
        <f t="shared" si="22"/>
        <v>4.0952812036813927E-5</v>
      </c>
      <c r="AX56" s="9">
        <f t="shared" si="39"/>
        <v>-0.50935674234606143</v>
      </c>
      <c r="AY56" s="9">
        <f t="shared" si="23"/>
        <v>171.88663499221317</v>
      </c>
      <c r="AZ56" s="10">
        <f t="shared" si="24"/>
        <v>1.1452691838941834E-5</v>
      </c>
    </row>
    <row r="57" spans="1:52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  <c r="G57" s="2"/>
      <c r="H57" s="34"/>
      <c r="I57" s="9">
        <f t="shared" si="25"/>
        <v>77.33771984507753</v>
      </c>
      <c r="J57" s="9">
        <f t="shared" si="0"/>
        <v>2.2846171549224721</v>
      </c>
      <c r="K57" s="9">
        <f t="shared" si="26"/>
        <v>78.351620029756404</v>
      </c>
      <c r="L57" s="9">
        <f t="shared" si="1"/>
        <v>1.2707169702435976</v>
      </c>
      <c r="M57" s="9">
        <f t="shared" si="27"/>
        <v>78.776748633141466</v>
      </c>
      <c r="N57" s="9">
        <f t="shared" si="2"/>
        <v>0.84558836685853578</v>
      </c>
      <c r="O57" s="9">
        <f t="shared" si="28"/>
        <v>79.231304001772557</v>
      </c>
      <c r="P57" s="9">
        <f t="shared" si="3"/>
        <v>0.39103299822744475</v>
      </c>
      <c r="Q57" s="34"/>
      <c r="R57" s="9">
        <f t="shared" si="29"/>
        <v>174.60336493370593</v>
      </c>
      <c r="S57" s="9">
        <f t="shared" si="4"/>
        <v>0.48829506629405728</v>
      </c>
      <c r="T57" s="9">
        <f t="shared" si="30"/>
        <v>173.09255962266886</v>
      </c>
      <c r="U57" s="9">
        <f t="shared" si="5"/>
        <v>1.999100377331132</v>
      </c>
      <c r="V57" s="9">
        <f t="shared" si="31"/>
        <v>172.43686458055166</v>
      </c>
      <c r="W57" s="9">
        <f t="shared" si="6"/>
        <v>2.6547954194483339</v>
      </c>
      <c r="X57" s="9">
        <f t="shared" si="7"/>
        <v>172.36619696019341</v>
      </c>
      <c r="Y57" s="9">
        <f t="shared" si="8"/>
        <v>2.7254630398065842</v>
      </c>
      <c r="AB57" s="9">
        <f t="shared" si="32"/>
        <v>0.29679968753818231</v>
      </c>
      <c r="AC57" s="9">
        <f t="shared" si="9"/>
        <v>79.073548320679649</v>
      </c>
      <c r="AD57" s="10">
        <f t="shared" si="10"/>
        <v>4.75051230139707E-5</v>
      </c>
      <c r="AE57" s="9">
        <f t="shared" si="33"/>
        <v>0.32233687800589944</v>
      </c>
      <c r="AF57" s="9">
        <f t="shared" si="11"/>
        <v>79.099085511147365</v>
      </c>
      <c r="AG57" s="10">
        <f t="shared" si="12"/>
        <v>4.3186807873127475E-5</v>
      </c>
      <c r="AH57" s="9">
        <f t="shared" si="34"/>
        <v>0.53003308437810015</v>
      </c>
      <c r="AI57" s="9">
        <f t="shared" si="13"/>
        <v>79.30678171751957</v>
      </c>
      <c r="AJ57" s="10">
        <f t="shared" si="14"/>
        <v>1.5706559674445814E-5</v>
      </c>
      <c r="AK57" s="17">
        <f t="shared" si="35"/>
        <v>1.0525329448237259</v>
      </c>
      <c r="AL57" s="9">
        <f t="shared" si="15"/>
        <v>79.82928157796519</v>
      </c>
      <c r="AM57" s="10">
        <f t="shared" si="16"/>
        <v>6.7552008068306885E-6</v>
      </c>
      <c r="AO57" s="9">
        <f t="shared" si="36"/>
        <v>-0.44684069783807878</v>
      </c>
      <c r="AP57" s="9">
        <f t="shared" si="17"/>
        <v>171.99002388271359</v>
      </c>
      <c r="AQ57" s="10">
        <f t="shared" si="18"/>
        <v>3.1379843265771131E-4</v>
      </c>
      <c r="AR57" s="9">
        <f t="shared" si="37"/>
        <v>-0.61753330411069274</v>
      </c>
      <c r="AS57" s="9">
        <f t="shared" si="19"/>
        <v>171.81933127644098</v>
      </c>
      <c r="AT57" s="10">
        <f t="shared" si="20"/>
        <v>3.4928740738466885E-4</v>
      </c>
      <c r="AU57" s="9">
        <f t="shared" si="38"/>
        <v>-0.54777657929569357</v>
      </c>
      <c r="AV57" s="9">
        <f t="shared" si="21"/>
        <v>171.88908800125597</v>
      </c>
      <c r="AW57" s="10">
        <f t="shared" si="22"/>
        <v>3.3455450622846256E-4</v>
      </c>
      <c r="AX57" s="9">
        <f t="shared" si="39"/>
        <v>-4.1661592258348153E-2</v>
      </c>
      <c r="AY57" s="9">
        <f t="shared" si="23"/>
        <v>172.39520298829331</v>
      </c>
      <c r="AZ57" s="10">
        <f t="shared" si="24"/>
        <v>2.3716799467640273E-4</v>
      </c>
    </row>
    <row r="58" spans="1:52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  <c r="G58" s="2"/>
      <c r="H58" s="34"/>
      <c r="I58" s="9">
        <f t="shared" si="25"/>
        <v>77.68041241831591</v>
      </c>
      <c r="J58" s="9">
        <f t="shared" si="0"/>
        <v>1.5884174183159132</v>
      </c>
      <c r="K58" s="9">
        <f t="shared" si="26"/>
        <v>78.796370969341666</v>
      </c>
      <c r="L58" s="9">
        <f t="shared" si="1"/>
        <v>2.7043759693416689</v>
      </c>
      <c r="M58" s="9">
        <f t="shared" si="27"/>
        <v>79.241822234913656</v>
      </c>
      <c r="N58" s="9">
        <f t="shared" si="2"/>
        <v>3.1498272349136585</v>
      </c>
      <c r="O58" s="9">
        <f t="shared" si="28"/>
        <v>79.524578750443141</v>
      </c>
      <c r="P58" s="9">
        <f t="shared" si="3"/>
        <v>3.4325837504431433</v>
      </c>
      <c r="Q58" s="34"/>
      <c r="R58" s="9">
        <f t="shared" si="29"/>
        <v>174.67660919365002</v>
      </c>
      <c r="S58" s="9">
        <f t="shared" si="4"/>
        <v>4.6116831936500091</v>
      </c>
      <c r="T58" s="9">
        <f t="shared" si="30"/>
        <v>173.79224475473475</v>
      </c>
      <c r="U58" s="9">
        <f t="shared" si="5"/>
        <v>3.7273187547347391</v>
      </c>
      <c r="V58" s="9">
        <f t="shared" si="31"/>
        <v>173.89700206124826</v>
      </c>
      <c r="W58" s="9">
        <f t="shared" si="6"/>
        <v>3.8320760612482445</v>
      </c>
      <c r="X58" s="9">
        <f t="shared" si="7"/>
        <v>174.41029424004833</v>
      </c>
      <c r="Y58" s="9">
        <f t="shared" si="8"/>
        <v>4.345368240048316</v>
      </c>
      <c r="AB58" s="9">
        <f t="shared" si="32"/>
        <v>0.3220407746732834</v>
      </c>
      <c r="AC58" s="9">
        <f t="shared" si="9"/>
        <v>79.563863009586939</v>
      </c>
      <c r="AD58" s="10">
        <f t="shared" si="10"/>
        <v>2.0818453797750791E-3</v>
      </c>
      <c r="AE58" s="9">
        <f t="shared" si="33"/>
        <v>0.35802105894747199</v>
      </c>
      <c r="AF58" s="9">
        <f t="shared" si="11"/>
        <v>79.599843293861127</v>
      </c>
      <c r="AG58" s="10">
        <f t="shared" si="12"/>
        <v>2.1252188748731222E-3</v>
      </c>
      <c r="AH58" s="9">
        <f t="shared" si="34"/>
        <v>0.50080131720544052</v>
      </c>
      <c r="AI58" s="9">
        <f t="shared" si="13"/>
        <v>79.742623552119099</v>
      </c>
      <c r="AJ58" s="10">
        <f t="shared" si="14"/>
        <v>2.301745755258643E-3</v>
      </c>
      <c r="AK58" s="17">
        <f t="shared" si="35"/>
        <v>0.55319250322992009</v>
      </c>
      <c r="AL58" s="9">
        <f t="shared" si="15"/>
        <v>79.795014738143578</v>
      </c>
      <c r="AM58" s="10">
        <f t="shared" si="16"/>
        <v>2.3682858083866648E-3</v>
      </c>
      <c r="AO58" s="9">
        <f t="shared" si="36"/>
        <v>-0.16079397105787663</v>
      </c>
      <c r="AP58" s="9">
        <f t="shared" si="17"/>
        <v>173.73620809019039</v>
      </c>
      <c r="AQ58" s="10">
        <f t="shared" si="18"/>
        <v>4.6602155259799178E-4</v>
      </c>
      <c r="AR58" s="9">
        <f t="shared" si="37"/>
        <v>-9.8115607908869029E-2</v>
      </c>
      <c r="AS58" s="9">
        <f t="shared" si="19"/>
        <v>173.79888645333938</v>
      </c>
      <c r="AT58" s="10">
        <f t="shared" si="20"/>
        <v>4.8206979312941654E-4</v>
      </c>
      <c r="AU58" s="9">
        <f t="shared" si="38"/>
        <v>0.35578474770083945</v>
      </c>
      <c r="AV58" s="9">
        <f t="shared" si="21"/>
        <v>174.25278680894911</v>
      </c>
      <c r="AW58" s="10">
        <f t="shared" si="22"/>
        <v>6.0639410194358282E-4</v>
      </c>
      <c r="AX58" s="9">
        <f t="shared" si="39"/>
        <v>1.2348676197533595</v>
      </c>
      <c r="AY58" s="9">
        <f t="shared" si="23"/>
        <v>175.13186968100163</v>
      </c>
      <c r="AZ58" s="10">
        <f t="shared" si="24"/>
        <v>8.8769269378169327E-4</v>
      </c>
    </row>
    <row r="59" spans="1:52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  <c r="G59" s="2"/>
      <c r="H59" s="34"/>
      <c r="I59" s="9">
        <f t="shared" si="25"/>
        <v>77.442149805568519</v>
      </c>
      <c r="J59" s="9">
        <f t="shared" si="0"/>
        <v>1.5591318055685122</v>
      </c>
      <c r="K59" s="9">
        <f t="shared" si="26"/>
        <v>77.849839380072083</v>
      </c>
      <c r="L59" s="9">
        <f t="shared" si="1"/>
        <v>1.9668213800720764</v>
      </c>
      <c r="M59" s="9">
        <f t="shared" si="27"/>
        <v>77.509417255711142</v>
      </c>
      <c r="N59" s="9">
        <f t="shared" si="2"/>
        <v>1.6263992557111351</v>
      </c>
      <c r="O59" s="9">
        <f t="shared" si="28"/>
        <v>76.950140937610783</v>
      </c>
      <c r="P59" s="9">
        <f t="shared" si="3"/>
        <v>1.067122937610776</v>
      </c>
      <c r="Q59" s="34"/>
      <c r="R59" s="9">
        <f t="shared" si="29"/>
        <v>173.98485671460253</v>
      </c>
      <c r="S59" s="9">
        <f t="shared" si="4"/>
        <v>5.7853027146025227</v>
      </c>
      <c r="T59" s="9">
        <f t="shared" si="30"/>
        <v>172.4876831905776</v>
      </c>
      <c r="U59" s="9">
        <f t="shared" si="5"/>
        <v>4.2881291905775925</v>
      </c>
      <c r="V59" s="9">
        <f t="shared" si="31"/>
        <v>171.78936022756173</v>
      </c>
      <c r="W59" s="9">
        <f t="shared" si="6"/>
        <v>3.5898062275617235</v>
      </c>
      <c r="X59" s="9">
        <f t="shared" si="7"/>
        <v>171.15126806001209</v>
      </c>
      <c r="Y59" s="9">
        <f t="shared" si="8"/>
        <v>2.9517140600120797</v>
      </c>
      <c r="AB59" s="9">
        <f t="shared" si="32"/>
        <v>1.3873911591913868E-2</v>
      </c>
      <c r="AC59" s="9">
        <f t="shared" si="9"/>
        <v>77.523291167303057</v>
      </c>
      <c r="AD59" s="10">
        <f t="shared" si="10"/>
        <v>4.6724339463290383E-4</v>
      </c>
      <c r="AE59" s="9">
        <f t="shared" si="33"/>
        <v>-0.16458545059002438</v>
      </c>
      <c r="AF59" s="9">
        <f t="shared" si="11"/>
        <v>77.344831805121117</v>
      </c>
      <c r="AG59" s="10">
        <f t="shared" si="12"/>
        <v>3.7110339505019667E-4</v>
      </c>
      <c r="AH59" s="9">
        <f t="shared" si="34"/>
        <v>-0.50414151617813885</v>
      </c>
      <c r="AI59" s="9">
        <f t="shared" si="13"/>
        <v>77.005275739533005</v>
      </c>
      <c r="AJ59" s="10">
        <f t="shared" si="14"/>
        <v>2.1872379263379726E-4</v>
      </c>
      <c r="AK59" s="17">
        <f t="shared" si="35"/>
        <v>-1.3895653568376485</v>
      </c>
      <c r="AL59" s="9">
        <f t="shared" si="15"/>
        <v>76.119851898873492</v>
      </c>
      <c r="AM59" s="10">
        <f t="shared" si="16"/>
        <v>9.7408877510951628E-6</v>
      </c>
      <c r="AO59" s="9">
        <f t="shared" si="36"/>
        <v>-0.45282115045217441</v>
      </c>
      <c r="AP59" s="9">
        <f t="shared" si="17"/>
        <v>171.33653907710956</v>
      </c>
      <c r="AQ59" s="10">
        <f t="shared" si="18"/>
        <v>3.4783655864459236E-4</v>
      </c>
      <c r="AR59" s="9">
        <f t="shared" si="37"/>
        <v>-0.60049716435328393</v>
      </c>
      <c r="AS59" s="9">
        <f t="shared" si="19"/>
        <v>171.18886306320846</v>
      </c>
      <c r="AT59" s="10">
        <f t="shared" si="20"/>
        <v>3.1585805588200667E-4</v>
      </c>
      <c r="AU59" s="9">
        <f t="shared" si="38"/>
        <v>-0.75275721392347628</v>
      </c>
      <c r="AV59" s="9">
        <f t="shared" si="21"/>
        <v>171.03660301363826</v>
      </c>
      <c r="AW59" s="10">
        <f t="shared" si="22"/>
        <v>2.8450113146987317E-4</v>
      </c>
      <c r="AX59" s="9">
        <f t="shared" si="39"/>
        <v>-1.6062654156705456</v>
      </c>
      <c r="AY59" s="9">
        <f t="shared" si="23"/>
        <v>170.18309481189118</v>
      </c>
      <c r="AZ59" s="10">
        <f t="shared" si="24"/>
        <v>1.3906972680070772E-4</v>
      </c>
    </row>
    <row r="60" spans="1:52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  <c r="G60" s="2"/>
      <c r="H60" s="34"/>
      <c r="I60" s="9">
        <f t="shared" si="25"/>
        <v>77.208280034733235</v>
      </c>
      <c r="J60" s="9">
        <f t="shared" si="0"/>
        <v>1.179918965266765</v>
      </c>
      <c r="K60" s="9">
        <f t="shared" si="26"/>
        <v>77.161451897046859</v>
      </c>
      <c r="L60" s="9">
        <f t="shared" si="1"/>
        <v>1.2267471029531407</v>
      </c>
      <c r="M60" s="9">
        <f t="shared" si="27"/>
        <v>76.614897665070018</v>
      </c>
      <c r="N60" s="9">
        <f t="shared" si="2"/>
        <v>1.7733013349299824</v>
      </c>
      <c r="O60" s="9">
        <f t="shared" si="28"/>
        <v>76.149798734402708</v>
      </c>
      <c r="P60" s="9">
        <f t="shared" si="3"/>
        <v>2.2384002655972921</v>
      </c>
      <c r="Q60" s="34"/>
      <c r="R60" s="9">
        <f t="shared" si="29"/>
        <v>173.11706130741214</v>
      </c>
      <c r="S60" s="9">
        <f t="shared" si="4"/>
        <v>1.0983693074121561</v>
      </c>
      <c r="T60" s="9">
        <f t="shared" si="30"/>
        <v>170.98683797387545</v>
      </c>
      <c r="U60" s="9">
        <f t="shared" si="5"/>
        <v>1.0318540261245346</v>
      </c>
      <c r="V60" s="9">
        <f t="shared" si="31"/>
        <v>169.81496680240281</v>
      </c>
      <c r="W60" s="9">
        <f t="shared" si="6"/>
        <v>2.2037251975971799</v>
      </c>
      <c r="X60" s="9">
        <f t="shared" si="7"/>
        <v>168.93748251500301</v>
      </c>
      <c r="Y60" s="9">
        <f t="shared" si="8"/>
        <v>3.0812094849969753</v>
      </c>
      <c r="AB60" s="9">
        <f t="shared" si="32"/>
        <v>-0.12238511374304185</v>
      </c>
      <c r="AC60" s="9">
        <f t="shared" si="9"/>
        <v>76.492512551326982</v>
      </c>
      <c r="AD60" s="10">
        <f t="shared" si="10"/>
        <v>5.8483268735192134E-4</v>
      </c>
      <c r="AE60" s="9">
        <f t="shared" si="33"/>
        <v>-0.34706898560279936</v>
      </c>
      <c r="AF60" s="9">
        <f t="shared" si="11"/>
        <v>76.267828679467215</v>
      </c>
      <c r="AG60" s="10">
        <f t="shared" si="12"/>
        <v>7.3168147636437197E-4</v>
      </c>
      <c r="AH60" s="9">
        <f t="shared" si="34"/>
        <v>-0.67981164968648233</v>
      </c>
      <c r="AI60" s="9">
        <f t="shared" si="13"/>
        <v>75.935086015383533</v>
      </c>
      <c r="AJ60" s="10">
        <f t="shared" si="14"/>
        <v>9.7934053315937557E-4</v>
      </c>
      <c r="AK60" s="17">
        <f t="shared" si="35"/>
        <v>-0.96877645557060288</v>
      </c>
      <c r="AL60" s="9">
        <f t="shared" si="15"/>
        <v>75.646121209499412</v>
      </c>
      <c r="AM60" s="10">
        <f t="shared" si="16"/>
        <v>1.2236526905731421E-3</v>
      </c>
      <c r="AO60" s="9">
        <f t="shared" si="36"/>
        <v>-0.68105699165818656</v>
      </c>
      <c r="AP60" s="9">
        <f t="shared" si="17"/>
        <v>169.13390981074463</v>
      </c>
      <c r="AQ60" s="10">
        <f t="shared" si="18"/>
        <v>2.8123850068023155E-4</v>
      </c>
      <c r="AR60" s="9">
        <f t="shared" si="37"/>
        <v>-0.94397122955469359</v>
      </c>
      <c r="AS60" s="9">
        <f t="shared" si="19"/>
        <v>168.8709955728481</v>
      </c>
      <c r="AT60" s="10">
        <f t="shared" si="20"/>
        <v>3.3483773856761412E-4</v>
      </c>
      <c r="AU60" s="9">
        <f t="shared" si="38"/>
        <v>-1.3024935089794272</v>
      </c>
      <c r="AV60" s="9">
        <f t="shared" si="21"/>
        <v>168.51247329342337</v>
      </c>
      <c r="AW60" s="10">
        <f t="shared" si="22"/>
        <v>4.154576142776146E-4</v>
      </c>
      <c r="AX60" s="9">
        <f t="shared" si="39"/>
        <v>-1.9191742237356659</v>
      </c>
      <c r="AY60" s="9">
        <f t="shared" si="23"/>
        <v>167.89579257866714</v>
      </c>
      <c r="AZ60" s="10">
        <f t="shared" si="24"/>
        <v>5.7445259869979941E-4</v>
      </c>
    </row>
    <row r="61" spans="1:52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  <c r="G61" s="2"/>
      <c r="H61" s="34"/>
      <c r="I61" s="9">
        <f t="shared" si="25"/>
        <v>77.385267879523241</v>
      </c>
      <c r="J61" s="9">
        <f t="shared" si="0"/>
        <v>1.642137120476761</v>
      </c>
      <c r="K61" s="9">
        <f t="shared" si="26"/>
        <v>77.590813383080459</v>
      </c>
      <c r="L61" s="9">
        <f t="shared" si="1"/>
        <v>1.436591616919543</v>
      </c>
      <c r="M61" s="9">
        <f t="shared" si="27"/>
        <v>77.59021339928151</v>
      </c>
      <c r="N61" s="9">
        <f t="shared" si="2"/>
        <v>1.4371916007184922</v>
      </c>
      <c r="O61" s="9">
        <f t="shared" si="28"/>
        <v>77.828598933600688</v>
      </c>
      <c r="P61" s="9">
        <f t="shared" si="3"/>
        <v>1.1988060663993139</v>
      </c>
      <c r="Q61" s="34"/>
      <c r="R61" s="9">
        <f t="shared" si="29"/>
        <v>172.9523059113003</v>
      </c>
      <c r="S61" s="9">
        <f t="shared" si="4"/>
        <v>0.72558108869969828</v>
      </c>
      <c r="T61" s="9">
        <f t="shared" si="30"/>
        <v>171.34798688301905</v>
      </c>
      <c r="U61" s="9">
        <f t="shared" si="5"/>
        <v>2.3299001169809515</v>
      </c>
      <c r="V61" s="9">
        <f t="shared" si="31"/>
        <v>171.02701566108124</v>
      </c>
      <c r="W61" s="9">
        <f t="shared" si="6"/>
        <v>2.6508713389187619</v>
      </c>
      <c r="X61" s="9">
        <f t="shared" si="7"/>
        <v>171.24838962875074</v>
      </c>
      <c r="Y61" s="9">
        <f t="shared" si="8"/>
        <v>2.4294973712492549</v>
      </c>
      <c r="AB61" s="9">
        <f t="shared" si="32"/>
        <v>4.2270013450138186E-2</v>
      </c>
      <c r="AC61" s="9">
        <f t="shared" si="9"/>
        <v>77.632483412731645</v>
      </c>
      <c r="AD61" s="10">
        <f t="shared" si="10"/>
        <v>3.1156175954663828E-4</v>
      </c>
      <c r="AE61" s="9">
        <f t="shared" si="33"/>
        <v>-1.6472805649226596E-2</v>
      </c>
      <c r="AF61" s="9">
        <f t="shared" si="11"/>
        <v>77.57374059363228</v>
      </c>
      <c r="AG61" s="10">
        <f t="shared" si="12"/>
        <v>3.3835521191157161E-4</v>
      </c>
      <c r="AH61" s="9">
        <f t="shared" si="34"/>
        <v>6.4995673067606008E-2</v>
      </c>
      <c r="AI61" s="9">
        <f t="shared" si="13"/>
        <v>77.655209072349109</v>
      </c>
      <c r="AJ61" s="10">
        <f t="shared" si="14"/>
        <v>3.0149270582104397E-4</v>
      </c>
      <c r="AK61" s="17">
        <f t="shared" si="35"/>
        <v>0.68370190574417755</v>
      </c>
      <c r="AL61" s="9">
        <f t="shared" si="15"/>
        <v>78.273915305025682</v>
      </c>
      <c r="AM61" s="10">
        <f t="shared" si="16"/>
        <v>9.0907390492900184E-5</v>
      </c>
      <c r="AO61" s="9">
        <f t="shared" si="36"/>
        <v>-0.39709111410769427</v>
      </c>
      <c r="AP61" s="9">
        <f t="shared" si="17"/>
        <v>170.62992454697354</v>
      </c>
      <c r="AQ61" s="10">
        <f t="shared" si="18"/>
        <v>3.0798543024413913E-4</v>
      </c>
      <c r="AR61" s="9">
        <f t="shared" si="37"/>
        <v>-0.40496620749641288</v>
      </c>
      <c r="AS61" s="9">
        <f t="shared" si="19"/>
        <v>170.62204945358482</v>
      </c>
      <c r="AT61" s="10">
        <f t="shared" si="20"/>
        <v>3.095789848649973E-4</v>
      </c>
      <c r="AU61" s="9">
        <f t="shared" si="38"/>
        <v>-0.17094944353339192</v>
      </c>
      <c r="AV61" s="9">
        <f t="shared" si="21"/>
        <v>170.85606621754783</v>
      </c>
      <c r="AW61" s="10">
        <f t="shared" si="22"/>
        <v>2.6397925680276781E-4</v>
      </c>
      <c r="AX61" s="9">
        <f t="shared" si="39"/>
        <v>0.74236539631631482</v>
      </c>
      <c r="AY61" s="9">
        <f t="shared" si="23"/>
        <v>171.76938105739754</v>
      </c>
      <c r="AZ61" s="10">
        <f t="shared" si="24"/>
        <v>1.2075301401222407E-4</v>
      </c>
    </row>
    <row r="62" spans="1:52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  <c r="G62" s="2"/>
      <c r="H62" s="34"/>
      <c r="I62" s="9">
        <f t="shared" si="25"/>
        <v>77.631588447594751</v>
      </c>
      <c r="J62" s="9">
        <f t="shared" si="0"/>
        <v>2.3201865524052465</v>
      </c>
      <c r="K62" s="9">
        <f t="shared" si="26"/>
        <v>78.093620449002302</v>
      </c>
      <c r="L62" s="9">
        <f t="shared" si="1"/>
        <v>1.8581545509976962</v>
      </c>
      <c r="M62" s="9">
        <f t="shared" si="27"/>
        <v>78.380668779676682</v>
      </c>
      <c r="N62" s="9">
        <f t="shared" si="2"/>
        <v>1.5711062203233155</v>
      </c>
      <c r="O62" s="9">
        <f t="shared" si="28"/>
        <v>78.727703483400177</v>
      </c>
      <c r="P62" s="9">
        <f t="shared" si="3"/>
        <v>1.2240715165998211</v>
      </c>
      <c r="Q62" s="34"/>
      <c r="R62" s="9">
        <f t="shared" si="29"/>
        <v>173.06114307460527</v>
      </c>
      <c r="S62" s="9">
        <f t="shared" si="4"/>
        <v>7.6780925394729138E-2</v>
      </c>
      <c r="T62" s="9">
        <f t="shared" si="30"/>
        <v>172.16345192396238</v>
      </c>
      <c r="U62" s="9">
        <f t="shared" si="5"/>
        <v>0.97447207603761399</v>
      </c>
      <c r="V62" s="9">
        <f t="shared" si="31"/>
        <v>172.48499489748656</v>
      </c>
      <c r="W62" s="9">
        <f t="shared" si="6"/>
        <v>0.65292910251343983</v>
      </c>
      <c r="X62" s="9">
        <f t="shared" si="7"/>
        <v>173.07051265718766</v>
      </c>
      <c r="Y62" s="9">
        <f t="shared" si="8"/>
        <v>6.7411342812334851E-2</v>
      </c>
      <c r="AB62" s="9">
        <f t="shared" si="32"/>
        <v>0.15449781849189337</v>
      </c>
      <c r="AC62" s="9">
        <f t="shared" si="9"/>
        <v>78.535166598168573</v>
      </c>
      <c r="AD62" s="10">
        <f t="shared" si="10"/>
        <v>3.1393765264967673E-4</v>
      </c>
      <c r="AE62" s="9">
        <f t="shared" si="33"/>
        <v>0.18525924086187326</v>
      </c>
      <c r="AF62" s="9">
        <f t="shared" si="11"/>
        <v>78.56592802053855</v>
      </c>
      <c r="AG62" s="10">
        <f t="shared" si="12"/>
        <v>3.0045147426761073E-4</v>
      </c>
      <c r="AH62" s="9">
        <f t="shared" si="34"/>
        <v>0.39145254136501106</v>
      </c>
      <c r="AI62" s="9">
        <f t="shared" si="13"/>
        <v>78.772121321041695</v>
      </c>
      <c r="AJ62" s="10">
        <f t="shared" si="14"/>
        <v>2.1769719492942456E-4</v>
      </c>
      <c r="AK62" s="17">
        <f t="shared" si="35"/>
        <v>0.77444235919752358</v>
      </c>
      <c r="AL62" s="9">
        <f t="shared" si="15"/>
        <v>79.155111138874204</v>
      </c>
      <c r="AM62" s="10">
        <f t="shared" si="16"/>
        <v>9.9287371574247933E-5</v>
      </c>
      <c r="AO62" s="9">
        <f t="shared" si="36"/>
        <v>-0.11883056153074187</v>
      </c>
      <c r="AP62" s="9">
        <f t="shared" si="17"/>
        <v>172.36616433595583</v>
      </c>
      <c r="AQ62" s="10">
        <f t="shared" si="18"/>
        <v>1.9869170717032239E-5</v>
      </c>
      <c r="AR62" s="9">
        <f t="shared" si="37"/>
        <v>6.0770153479020816E-2</v>
      </c>
      <c r="AS62" s="9">
        <f t="shared" si="19"/>
        <v>172.54576505096557</v>
      </c>
      <c r="AT62" s="10">
        <f t="shared" si="20"/>
        <v>1.1697476524036432E-5</v>
      </c>
      <c r="AU62" s="9">
        <f t="shared" si="38"/>
        <v>0.5620684624390293</v>
      </c>
      <c r="AV62" s="9">
        <f t="shared" si="21"/>
        <v>173.04706335992557</v>
      </c>
      <c r="AW62" s="10">
        <f t="shared" si="22"/>
        <v>2.7540205220810093E-7</v>
      </c>
      <c r="AX62" s="9">
        <f t="shared" si="39"/>
        <v>1.3506371603919709</v>
      </c>
      <c r="AY62" s="9">
        <f t="shared" si="23"/>
        <v>173.83563205787854</v>
      </c>
      <c r="AZ62" s="10">
        <f t="shared" si="24"/>
        <v>1.6239141488444352E-5</v>
      </c>
    </row>
    <row r="63" spans="1:52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  <c r="G63" s="2"/>
      <c r="H63" s="34"/>
      <c r="I63" s="9">
        <f t="shared" si="25"/>
        <v>77.979616430455536</v>
      </c>
      <c r="J63" s="9">
        <f t="shared" si="0"/>
        <v>0.88540456954446256</v>
      </c>
      <c r="K63" s="9">
        <f t="shared" si="26"/>
        <v>78.743974541851486</v>
      </c>
      <c r="L63" s="9">
        <f t="shared" si="1"/>
        <v>0.12104645814851267</v>
      </c>
      <c r="M63" s="9">
        <f t="shared" si="27"/>
        <v>79.244777200854514</v>
      </c>
      <c r="N63" s="9">
        <f t="shared" si="2"/>
        <v>0.37975620085451567</v>
      </c>
      <c r="O63" s="9">
        <f t="shared" si="28"/>
        <v>79.64575712085005</v>
      </c>
      <c r="P63" s="9">
        <f t="shared" si="3"/>
        <v>0.78073612085005095</v>
      </c>
      <c r="Q63" s="34"/>
      <c r="R63" s="9">
        <f t="shared" si="29"/>
        <v>173.07266021341445</v>
      </c>
      <c r="S63" s="9">
        <f t="shared" si="4"/>
        <v>0.98527321341444463</v>
      </c>
      <c r="T63" s="9">
        <f t="shared" si="30"/>
        <v>172.50451715057557</v>
      </c>
      <c r="U63" s="9">
        <f t="shared" si="5"/>
        <v>0.41713015057555936</v>
      </c>
      <c r="V63" s="9">
        <f t="shared" si="31"/>
        <v>172.84410590386895</v>
      </c>
      <c r="W63" s="9">
        <f t="shared" si="6"/>
        <v>0.75671890386894347</v>
      </c>
      <c r="X63" s="9">
        <f t="shared" si="7"/>
        <v>173.12107116429692</v>
      </c>
      <c r="Y63" s="9">
        <f t="shared" si="8"/>
        <v>1.0336841642969148</v>
      </c>
      <c r="AB63" s="9">
        <f t="shared" si="32"/>
        <v>0.26093940889478417</v>
      </c>
      <c r="AC63" s="9">
        <f t="shared" si="9"/>
        <v>79.5057166097493</v>
      </c>
      <c r="AD63" s="10">
        <f t="shared" si="10"/>
        <v>6.5998588818797852E-5</v>
      </c>
      <c r="AE63" s="9">
        <f t="shared" si="33"/>
        <v>0.35497153594086295</v>
      </c>
      <c r="AF63" s="9">
        <f t="shared" si="11"/>
        <v>79.599748736795377</v>
      </c>
      <c r="AG63" s="10">
        <f t="shared" si="12"/>
        <v>8.6792864883482112E-5</v>
      </c>
      <c r="AH63" s="9">
        <f t="shared" si="34"/>
        <v>0.6041476872807805</v>
      </c>
      <c r="AI63" s="9">
        <f t="shared" si="13"/>
        <v>79.848924888135301</v>
      </c>
      <c r="AJ63" s="10">
        <f t="shared" si="14"/>
        <v>1.5564547779860953E-4</v>
      </c>
      <c r="AK63" s="17">
        <f t="shared" si="35"/>
        <v>0.85065851188078578</v>
      </c>
      <c r="AL63" s="9">
        <f t="shared" si="15"/>
        <v>80.095435712735295</v>
      </c>
      <c r="AM63" s="10">
        <f t="shared" si="16"/>
        <v>2.434076282125838E-4</v>
      </c>
      <c r="AO63" s="9">
        <f t="shared" si="36"/>
        <v>-4.7139326343771805E-2</v>
      </c>
      <c r="AP63" s="9">
        <f t="shared" si="17"/>
        <v>172.79696657752518</v>
      </c>
      <c r="AQ63" s="10">
        <f t="shared" si="18"/>
        <v>1.7002161399874637E-5</v>
      </c>
      <c r="AR63" s="9">
        <f t="shared" si="37"/>
        <v>0.13535536670486359</v>
      </c>
      <c r="AS63" s="9">
        <f t="shared" si="19"/>
        <v>172.97946127057381</v>
      </c>
      <c r="AT63" s="10">
        <f t="shared" si="20"/>
        <v>2.6872244761384225E-5</v>
      </c>
      <c r="AU63" s="9">
        <f t="shared" si="38"/>
        <v>0.47073760721354252</v>
      </c>
      <c r="AV63" s="9">
        <f t="shared" si="21"/>
        <v>173.3148435110825</v>
      </c>
      <c r="AW63" s="10">
        <f t="shared" si="22"/>
        <v>5.0876139262752479E-5</v>
      </c>
      <c r="AX63" s="9">
        <f t="shared" si="39"/>
        <v>0.50783992948382872</v>
      </c>
      <c r="AY63" s="9">
        <f t="shared" si="23"/>
        <v>173.35194583335277</v>
      </c>
      <c r="AZ63" s="10">
        <f t="shared" si="24"/>
        <v>5.3998288979733413E-5</v>
      </c>
    </row>
    <row r="64" spans="1:52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  <c r="G64" s="2"/>
      <c r="H64" s="34"/>
      <c r="I64" s="9">
        <f t="shared" si="25"/>
        <v>78.112427115887201</v>
      </c>
      <c r="J64" s="9">
        <f t="shared" si="0"/>
        <v>1.1271668841127962</v>
      </c>
      <c r="K64" s="9">
        <f t="shared" si="26"/>
        <v>78.786340802203455</v>
      </c>
      <c r="L64" s="9">
        <f t="shared" si="1"/>
        <v>0.45325319779654194</v>
      </c>
      <c r="M64" s="9">
        <f t="shared" si="27"/>
        <v>79.035911290384519</v>
      </c>
      <c r="N64" s="9">
        <f t="shared" si="2"/>
        <v>0.20368270961547807</v>
      </c>
      <c r="O64" s="9">
        <f t="shared" si="28"/>
        <v>79.060205030212501</v>
      </c>
      <c r="P64" s="9">
        <f t="shared" si="3"/>
        <v>0.17938896978749597</v>
      </c>
      <c r="Q64" s="34"/>
      <c r="R64" s="9">
        <f t="shared" si="29"/>
        <v>172.92486923140228</v>
      </c>
      <c r="S64" s="9">
        <f t="shared" si="4"/>
        <v>0.80212076859771742</v>
      </c>
      <c r="T64" s="9">
        <f t="shared" si="30"/>
        <v>172.35852159787413</v>
      </c>
      <c r="U64" s="9">
        <f t="shared" si="5"/>
        <v>1.3684684021258704</v>
      </c>
      <c r="V64" s="9">
        <f t="shared" si="31"/>
        <v>172.42791050674106</v>
      </c>
      <c r="W64" s="9">
        <f t="shared" si="6"/>
        <v>1.2990794932589438</v>
      </c>
      <c r="X64" s="9">
        <f t="shared" si="7"/>
        <v>172.34580804107424</v>
      </c>
      <c r="Y64" s="9">
        <f t="shared" si="8"/>
        <v>1.3811819589257652</v>
      </c>
      <c r="AB64" s="9">
        <f t="shared" si="32"/>
        <v>0.19046861099006721</v>
      </c>
      <c r="AC64" s="9">
        <f t="shared" si="9"/>
        <v>79.226379901374585</v>
      </c>
      <c r="AD64" s="10">
        <f t="shared" si="10"/>
        <v>2.7809335043689988E-8</v>
      </c>
      <c r="AE64" s="9">
        <f t="shared" si="33"/>
        <v>0.21401217433814829</v>
      </c>
      <c r="AF64" s="9">
        <f t="shared" si="11"/>
        <v>79.24992346472267</v>
      </c>
      <c r="AG64" s="10">
        <f t="shared" si="12"/>
        <v>1.6993042758340381E-8</v>
      </c>
      <c r="AH64" s="9">
        <f t="shared" si="34"/>
        <v>0.23829156829293119</v>
      </c>
      <c r="AI64" s="9">
        <f t="shared" si="13"/>
        <v>79.274202858677455</v>
      </c>
      <c r="AJ64" s="10">
        <f t="shared" si="14"/>
        <v>1.9076121135558398E-7</v>
      </c>
      <c r="AK64" s="17">
        <f t="shared" si="35"/>
        <v>-4.993724711737843E-2</v>
      </c>
      <c r="AL64" s="9">
        <f t="shared" si="15"/>
        <v>78.985974043267134</v>
      </c>
      <c r="AM64" s="10">
        <f t="shared" si="16"/>
        <v>1.0244301811073899E-5</v>
      </c>
      <c r="AO64" s="9">
        <f t="shared" si="36"/>
        <v>-0.10249773696139003</v>
      </c>
      <c r="AP64" s="9">
        <f t="shared" si="17"/>
        <v>172.32541276977966</v>
      </c>
      <c r="AQ64" s="10">
        <f t="shared" si="18"/>
        <v>6.508778263960759E-5</v>
      </c>
      <c r="AR64" s="9">
        <f t="shared" si="37"/>
        <v>-2.5323242533256407E-3</v>
      </c>
      <c r="AS64" s="9">
        <f t="shared" si="19"/>
        <v>172.42537818248772</v>
      </c>
      <c r="AT64" s="10">
        <f t="shared" si="20"/>
        <v>5.6134308320860367E-5</v>
      </c>
      <c r="AU64" s="9">
        <f t="shared" si="38"/>
        <v>7.1617755259896387E-2</v>
      </c>
      <c r="AV64" s="9">
        <f t="shared" si="21"/>
        <v>172.49952826200095</v>
      </c>
      <c r="AW64" s="10">
        <f t="shared" si="22"/>
        <v>4.9920777006755883E-5</v>
      </c>
      <c r="AX64" s="9">
        <f t="shared" si="39"/>
        <v>-0.277590098136135</v>
      </c>
      <c r="AY64" s="9">
        <f t="shared" si="23"/>
        <v>172.15032040860493</v>
      </c>
      <c r="AZ64" s="10">
        <f t="shared" si="24"/>
        <v>8.2365775734312562E-5</v>
      </c>
    </row>
    <row r="65" spans="1:52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  <c r="G65" s="2"/>
      <c r="H65" s="34"/>
      <c r="I65" s="9">
        <f t="shared" si="25"/>
        <v>78.281502148504117</v>
      </c>
      <c r="J65" s="9">
        <f t="shared" si="0"/>
        <v>0.48001785149588727</v>
      </c>
      <c r="K65" s="9">
        <f t="shared" si="26"/>
        <v>78.944979421432237</v>
      </c>
      <c r="L65" s="9">
        <f t="shared" si="1"/>
        <v>0.18345942143223226</v>
      </c>
      <c r="M65" s="9">
        <f t="shared" si="27"/>
        <v>79.147936780673035</v>
      </c>
      <c r="N65" s="9">
        <f t="shared" si="2"/>
        <v>0.38641678067303076</v>
      </c>
      <c r="O65" s="9">
        <f t="shared" si="28"/>
        <v>79.194746757553119</v>
      </c>
      <c r="P65" s="9">
        <f t="shared" si="3"/>
        <v>0.43322675755311479</v>
      </c>
      <c r="Q65" s="34"/>
      <c r="R65" s="9">
        <f t="shared" si="29"/>
        <v>173.04518734669193</v>
      </c>
      <c r="S65" s="9">
        <f t="shared" si="4"/>
        <v>2.8417296533080787</v>
      </c>
      <c r="T65" s="9">
        <f t="shared" si="30"/>
        <v>172.83748553861818</v>
      </c>
      <c r="U65" s="9">
        <f t="shared" si="5"/>
        <v>3.049431461381829</v>
      </c>
      <c r="V65" s="9">
        <f t="shared" si="31"/>
        <v>173.14240422803346</v>
      </c>
      <c r="W65" s="9">
        <f t="shared" si="6"/>
        <v>2.744512771966555</v>
      </c>
      <c r="X65" s="9">
        <f t="shared" si="7"/>
        <v>173.38169451026857</v>
      </c>
      <c r="Y65" s="9">
        <f t="shared" si="8"/>
        <v>2.5052224897314375</v>
      </c>
      <c r="AB65" s="9">
        <f t="shared" si="32"/>
        <v>0.1787021428848346</v>
      </c>
      <c r="AC65" s="9">
        <f t="shared" si="9"/>
        <v>79.326638923557866</v>
      </c>
      <c r="AD65" s="10">
        <f t="shared" si="10"/>
        <v>5.1481539180871016E-5</v>
      </c>
      <c r="AE65" s="9">
        <f t="shared" si="33"/>
        <v>0.18851550332574035</v>
      </c>
      <c r="AF65" s="9">
        <f t="shared" si="11"/>
        <v>79.336452283998781</v>
      </c>
      <c r="AG65" s="10">
        <f t="shared" si="12"/>
        <v>5.3285029983035947E-5</v>
      </c>
      <c r="AH65" s="9">
        <f t="shared" si="34"/>
        <v>0.18147183319094459</v>
      </c>
      <c r="AI65" s="9">
        <f t="shared" si="13"/>
        <v>79.329408613863976</v>
      </c>
      <c r="AJ65" s="10">
        <f t="shared" si="14"/>
        <v>5.1987405578576578E-5</v>
      </c>
      <c r="AK65" s="17">
        <f t="shared" si="35"/>
        <v>8.7731079677632259E-2</v>
      </c>
      <c r="AL65" s="9">
        <f t="shared" si="15"/>
        <v>79.235667860350674</v>
      </c>
      <c r="AM65" s="10">
        <f t="shared" si="16"/>
        <v>3.6240936555953665E-5</v>
      </c>
      <c r="AO65" s="9">
        <f t="shared" si="36"/>
        <v>2.0050981776678356E-2</v>
      </c>
      <c r="AP65" s="9">
        <f t="shared" si="17"/>
        <v>173.16245520981013</v>
      </c>
      <c r="AQ65" s="10">
        <f t="shared" si="18"/>
        <v>2.3993542288548763E-4</v>
      </c>
      <c r="AR65" s="9">
        <f t="shared" si="37"/>
        <v>0.17672418713310556</v>
      </c>
      <c r="AS65" s="9">
        <f t="shared" si="19"/>
        <v>173.31912841516657</v>
      </c>
      <c r="AT65" s="10">
        <f t="shared" si="20"/>
        <v>2.1313337134506262E-4</v>
      </c>
      <c r="AU65" s="9">
        <f t="shared" si="38"/>
        <v>0.3609119399745227</v>
      </c>
      <c r="AV65" s="9">
        <f t="shared" si="21"/>
        <v>173.50331616800798</v>
      </c>
      <c r="AW65" s="10">
        <f t="shared" si="22"/>
        <v>1.8365382741543818E-4</v>
      </c>
      <c r="AX65" s="9">
        <f t="shared" si="39"/>
        <v>0.565681148378119</v>
      </c>
      <c r="AY65" s="9">
        <f t="shared" si="23"/>
        <v>173.70808537641159</v>
      </c>
      <c r="AZ65" s="10">
        <f t="shared" si="24"/>
        <v>1.5345472559738613E-4</v>
      </c>
    </row>
    <row r="66" spans="1:52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  <c r="G66" s="2"/>
      <c r="H66" s="34"/>
      <c r="I66" s="9">
        <f t="shared" si="25"/>
        <v>78.353504826228502</v>
      </c>
      <c r="J66" s="9">
        <f t="shared" si="0"/>
        <v>2.2784221737715029</v>
      </c>
      <c r="K66" s="9">
        <f t="shared" si="26"/>
        <v>78.880768623930948</v>
      </c>
      <c r="L66" s="9">
        <f t="shared" si="1"/>
        <v>1.751158376069057</v>
      </c>
      <c r="M66" s="9">
        <f t="shared" si="27"/>
        <v>78.935407551302859</v>
      </c>
      <c r="N66" s="9">
        <f t="shared" si="2"/>
        <v>1.6965194486971455</v>
      </c>
      <c r="O66" s="9">
        <f t="shared" si="28"/>
        <v>78.869826689388276</v>
      </c>
      <c r="P66" s="9">
        <f t="shared" si="3"/>
        <v>1.7621003106117286</v>
      </c>
      <c r="Q66" s="34"/>
      <c r="R66" s="9">
        <f t="shared" si="29"/>
        <v>173.47144679468815</v>
      </c>
      <c r="S66" s="9">
        <f t="shared" si="4"/>
        <v>4.4084822053118558</v>
      </c>
      <c r="T66" s="9">
        <f t="shared" si="30"/>
        <v>173.90478655010182</v>
      </c>
      <c r="U66" s="9">
        <f t="shared" si="5"/>
        <v>3.9751424498981862</v>
      </c>
      <c r="V66" s="9">
        <f t="shared" si="31"/>
        <v>174.65188625261507</v>
      </c>
      <c r="W66" s="9">
        <f t="shared" si="6"/>
        <v>3.2280427473849329</v>
      </c>
      <c r="X66" s="9">
        <f t="shared" si="7"/>
        <v>175.26061137756716</v>
      </c>
      <c r="Y66" s="9">
        <f t="shared" si="8"/>
        <v>2.6193176224328454</v>
      </c>
      <c r="AB66" s="9">
        <f t="shared" si="32"/>
        <v>0.12001743704658299</v>
      </c>
      <c r="AC66" s="9">
        <f t="shared" si="9"/>
        <v>79.055424988349444</v>
      </c>
      <c r="AD66" s="10">
        <f t="shared" si="10"/>
        <v>3.8227419329048371E-4</v>
      </c>
      <c r="AE66" s="9">
        <f t="shared" si="33"/>
        <v>8.8254320151761212E-2</v>
      </c>
      <c r="AF66" s="9">
        <f t="shared" si="11"/>
        <v>79.023661871454621</v>
      </c>
      <c r="AG66" s="10">
        <f t="shared" si="12"/>
        <v>3.9783337377223923E-4</v>
      </c>
      <c r="AH66" s="9">
        <f t="shared" si="34"/>
        <v>4.1713550384402664E-3</v>
      </c>
      <c r="AI66" s="9">
        <f t="shared" si="13"/>
        <v>78.939578906341296</v>
      </c>
      <c r="AJ66" s="10">
        <f t="shared" si="14"/>
        <v>4.4051967997710474E-4</v>
      </c>
      <c r="AK66" s="17">
        <f t="shared" si="35"/>
        <v>-0.16749018301300489</v>
      </c>
      <c r="AL66" s="9">
        <f t="shared" si="15"/>
        <v>78.767917368289858</v>
      </c>
      <c r="AM66" s="10">
        <f t="shared" si="16"/>
        <v>5.3441941365428862E-4</v>
      </c>
      <c r="AO66" s="9">
        <f t="shared" si="36"/>
        <v>0.24346563819741884</v>
      </c>
      <c r="AP66" s="9">
        <f t="shared" si="17"/>
        <v>174.89535189081249</v>
      </c>
      <c r="AQ66" s="10">
        <f t="shared" si="18"/>
        <v>2.8152159387093048E-4</v>
      </c>
      <c r="AR66" s="9">
        <f t="shared" si="37"/>
        <v>0.50991364649523296</v>
      </c>
      <c r="AS66" s="9">
        <f t="shared" si="19"/>
        <v>175.16179989911029</v>
      </c>
      <c r="AT66" s="10">
        <f t="shared" si="20"/>
        <v>2.3349966703830818E-4</v>
      </c>
      <c r="AU66" s="9">
        <f t="shared" si="38"/>
        <v>0.87776847804771441</v>
      </c>
      <c r="AV66" s="9">
        <f t="shared" si="21"/>
        <v>175.5296547306628</v>
      </c>
      <c r="AW66" s="10">
        <f t="shared" si="22"/>
        <v>1.7457546081623755E-4</v>
      </c>
      <c r="AX66" s="9">
        <f t="shared" si="39"/>
        <v>1.3679118931510907</v>
      </c>
      <c r="AY66" s="9">
        <f t="shared" si="23"/>
        <v>176.01979814576617</v>
      </c>
      <c r="AZ66" s="10">
        <f t="shared" si="24"/>
        <v>1.0935360334153775E-4</v>
      </c>
    </row>
    <row r="67" spans="1:52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  <c r="G67" s="2"/>
      <c r="H67" s="34"/>
      <c r="I67" s="9">
        <f t="shared" si="25"/>
        <v>78.695268152294233</v>
      </c>
      <c r="J67" s="9">
        <f t="shared" ref="J67:J130" si="40">ABS(C67-I67)</f>
        <v>1.3624708477057652</v>
      </c>
      <c r="K67" s="9">
        <f t="shared" si="26"/>
        <v>79.493674055555118</v>
      </c>
      <c r="L67" s="9">
        <f t="shared" ref="L67:L130" si="41">ABS(C67-K67)</f>
        <v>0.56406494444487976</v>
      </c>
      <c r="M67" s="9">
        <f t="shared" si="27"/>
        <v>79.868493248086281</v>
      </c>
      <c r="N67" s="9">
        <f t="shared" ref="N67:N130" si="42">ABS(C67-M67)</f>
        <v>0.18924575191371673</v>
      </c>
      <c r="O67" s="9">
        <f t="shared" si="28"/>
        <v>80.191401922347069</v>
      </c>
      <c r="P67" s="9">
        <f t="shared" ref="P67:P130" si="43">ABS(C67-O67)</f>
        <v>0.13366292234707089</v>
      </c>
      <c r="Q67" s="34"/>
      <c r="R67" s="9">
        <f t="shared" si="29"/>
        <v>174.13271912548493</v>
      </c>
      <c r="S67" s="9">
        <f t="shared" ref="S67:S130" si="44">ABS(E67-R67)</f>
        <v>2.7065298745150699</v>
      </c>
      <c r="T67" s="9">
        <f t="shared" si="30"/>
        <v>175.29608640756618</v>
      </c>
      <c r="U67" s="9">
        <f t="shared" ref="U67:U130" si="45">ABS(E67-T67)</f>
        <v>1.5431625924338164</v>
      </c>
      <c r="V67" s="9">
        <f t="shared" si="31"/>
        <v>176.42730976367676</v>
      </c>
      <c r="W67" s="9">
        <f t="shared" ref="W67:W130" si="46">ABS(E67-V67)</f>
        <v>0.41193923632323504</v>
      </c>
      <c r="X67" s="9">
        <f t="shared" ref="X67:X130" si="47">0.75*E66+(1-0.75)*X66</f>
        <v>177.22509959439179</v>
      </c>
      <c r="Y67" s="9">
        <f t="shared" ref="Y67:Y130" si="48">ABS(E67-X67)</f>
        <v>0.38585059439179759</v>
      </c>
      <c r="AB67" s="9">
        <f t="shared" si="32"/>
        <v>0.24197767600710887</v>
      </c>
      <c r="AC67" s="9">
        <f t="shared" ref="AC67:AC130" si="49">M67+AB67</f>
        <v>80.110470924093391</v>
      </c>
      <c r="AD67" s="10">
        <f t="shared" ref="AD67:AD130" si="50">ABS(((C67-AC67)/C67)^2)</f>
        <v>4.3385099259820726E-7</v>
      </c>
      <c r="AE67" s="9">
        <f t="shared" si="33"/>
        <v>0.29946216430967648</v>
      </c>
      <c r="AF67" s="9">
        <f t="shared" ref="AF67:AF130" si="51">M67+AE67</f>
        <v>80.167955412395955</v>
      </c>
      <c r="AG67" s="10">
        <f t="shared" ref="AG67:AG130" si="52">ABS(((C67-AF67)/C67)^2)</f>
        <v>1.8953346385176559E-6</v>
      </c>
      <c r="AH67" s="9">
        <f t="shared" si="34"/>
        <v>0.42218280882368214</v>
      </c>
      <c r="AI67" s="9">
        <f t="shared" ref="AI67:AI130" si="53">M67+AH67</f>
        <v>80.290676056909959</v>
      </c>
      <c r="AJ67" s="10">
        <f t="shared" ref="AJ67:AJ130" si="54">ABS(((C67-AI67)/C67)^2)</f>
        <v>8.4658491737534628E-6</v>
      </c>
      <c r="AK67" s="17">
        <f t="shared" si="35"/>
        <v>0.76799931481395811</v>
      </c>
      <c r="AL67" s="9">
        <f t="shared" ref="AL67:AL130" si="55">M67+AK67</f>
        <v>80.636492562900244</v>
      </c>
      <c r="AM67" s="10">
        <f t="shared" ref="AM67:AM130" si="56">ABS(((C67-AL67)/C67)^2)</f>
        <v>5.2261360835483048E-5</v>
      </c>
      <c r="AO67" s="9">
        <f t="shared" si="36"/>
        <v>0.47325931912705932</v>
      </c>
      <c r="AP67" s="9">
        <f t="shared" ref="AP67:AP130" si="57">V67+AO67</f>
        <v>176.90056908280383</v>
      </c>
      <c r="AQ67" s="10">
        <f t="shared" ref="AQ67:AQ130" si="58">ABS(((E67-AP67)/E67)^2)</f>
        <v>1.2023977129295456E-7</v>
      </c>
      <c r="AR67" s="9">
        <f t="shared" si="37"/>
        <v>0.82629111263684696</v>
      </c>
      <c r="AS67" s="9">
        <f t="shared" ref="AS67:AS130" si="59">V67+AR67</f>
        <v>177.25360087631361</v>
      </c>
      <c r="AT67" s="10">
        <f t="shared" ref="AT67:AT130" si="60">ABS(((E67-AS67)/E67)^2)</f>
        <v>5.4901131575545062E-6</v>
      </c>
      <c r="AU67" s="9">
        <f t="shared" si="38"/>
        <v>1.281713242904003</v>
      </c>
      <c r="AV67" s="9">
        <f t="shared" ref="AV67:AV130" si="61">V67+AU67</f>
        <v>177.70902300658076</v>
      </c>
      <c r="AW67" s="10">
        <f t="shared" ref="AW67:AW130" si="62">ABS(((E67-AV67)/E67)^2)</f>
        <v>2.4191094906288882E-5</v>
      </c>
      <c r="AX67" s="9">
        <f t="shared" si="39"/>
        <v>1.7142967683750991</v>
      </c>
      <c r="AY67" s="9">
        <f t="shared" ref="AY67:AY130" si="63">V67+AX67</f>
        <v>178.14160653205187</v>
      </c>
      <c r="AZ67" s="10">
        <f t="shared" ref="AZ67:AZ130" si="64">ABS(((E67-AY67)/E67)^2)</f>
        <v>5.4237932765787125E-5</v>
      </c>
    </row>
    <row r="68" spans="1:52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v>177.516693</v>
      </c>
      <c r="F68" s="2">
        <v>2489000</v>
      </c>
      <c r="G68" s="2"/>
      <c r="H68" s="34"/>
      <c r="I68" s="9">
        <f t="shared" ref="I68:I131" si="65">0.15*C67+(1-0.15)*I67</f>
        <v>78.8996387794501</v>
      </c>
      <c r="J68" s="9">
        <f t="shared" si="40"/>
        <v>1.1778222205498992</v>
      </c>
      <c r="K68" s="9">
        <f t="shared" ref="K68:K131" si="66">0.35*C67+(1-0.35)*K67</f>
        <v>79.691096786110819</v>
      </c>
      <c r="L68" s="9">
        <f t="shared" si="41"/>
        <v>0.38636421388918052</v>
      </c>
      <c r="M68" s="9">
        <f t="shared" ref="M68:M131" si="67">0.55*C67+(1-0.55)*M67</f>
        <v>79.972578411638835</v>
      </c>
      <c r="N68" s="9">
        <f t="shared" si="42"/>
        <v>0.10488258836116415</v>
      </c>
      <c r="O68" s="9">
        <f t="shared" ref="O68:O131" si="68">0.75*C67+(1-0.75)*O67</f>
        <v>80.091154730586766</v>
      </c>
      <c r="P68" s="9">
        <f t="shared" si="43"/>
        <v>1.3693730586766151E-2</v>
      </c>
      <c r="Q68" s="34"/>
      <c r="R68" s="9">
        <f t="shared" ref="R68:R131" si="69">0.15*E67+(1-0.15)*R67</f>
        <v>174.53869860666219</v>
      </c>
      <c r="S68" s="9">
        <f t="shared" si="44"/>
        <v>2.9779943933378092</v>
      </c>
      <c r="T68" s="9">
        <f t="shared" ref="T68:T131" si="70">0.35*E67+(1-0.35)*T67</f>
        <v>175.83619331491801</v>
      </c>
      <c r="U68" s="9">
        <f t="shared" si="45"/>
        <v>1.6804996850819975</v>
      </c>
      <c r="V68" s="9">
        <f t="shared" ref="V68:V131" si="71">0.55*E67+(1-0.55)*V67</f>
        <v>176.65387634365453</v>
      </c>
      <c r="W68" s="9">
        <f t="shared" si="46"/>
        <v>0.86281665634547267</v>
      </c>
      <c r="X68" s="9">
        <f t="shared" si="47"/>
        <v>176.93571164859793</v>
      </c>
      <c r="Y68" s="9">
        <f t="shared" si="48"/>
        <v>0.58098135140207319</v>
      </c>
      <c r="AB68" s="9">
        <f t="shared" ref="AB68:AB131" si="72">0.15*(M68-M67)+(1-0.15)*AB67</f>
        <v>0.22129379913892566</v>
      </c>
      <c r="AC68" s="9">
        <f t="shared" si="49"/>
        <v>80.193872210777755</v>
      </c>
      <c r="AD68" s="10">
        <f t="shared" si="50"/>
        <v>2.1133382979083908E-6</v>
      </c>
      <c r="AE68" s="9">
        <f t="shared" ref="AE68:AE131" si="73">0.25*(M68-M67)+(1-0.25)*AE67</f>
        <v>0.25061791412039591</v>
      </c>
      <c r="AF68" s="9">
        <f t="shared" si="51"/>
        <v>80.223196325759233</v>
      </c>
      <c r="AG68" s="10">
        <f t="shared" si="52"/>
        <v>3.3121430304379157E-6</v>
      </c>
      <c r="AH68" s="9">
        <f t="shared" ref="AH68:AH131" si="74">0.45*(M68-M67)+(1-0.45)*AH67</f>
        <v>0.27903886845167458</v>
      </c>
      <c r="AI68" s="9">
        <f t="shared" si="53"/>
        <v>80.251617280090514</v>
      </c>
      <c r="AJ68" s="10">
        <f t="shared" si="54"/>
        <v>4.7299624211184283E-6</v>
      </c>
      <c r="AK68" s="17">
        <f t="shared" ref="AK68:AK131" si="75">0.85*(M68-M67)+(1-0.85)*AK67</f>
        <v>0.20367228624176476</v>
      </c>
      <c r="AL68" s="9">
        <f t="shared" si="55"/>
        <v>80.176250697880604</v>
      </c>
      <c r="AM68" s="10">
        <f t="shared" si="56"/>
        <v>1.5219582016556733E-6</v>
      </c>
      <c r="AO68" s="9">
        <f t="shared" ref="AO68:AO131" si="76">0.15*(V68-V67)+(1-0.15)*AO67</f>
        <v>0.43625540825466602</v>
      </c>
      <c r="AP68" s="9">
        <f t="shared" si="57"/>
        <v>177.09013175190918</v>
      </c>
      <c r="AQ68" s="10">
        <f t="shared" si="58"/>
        <v>5.7741013085607743E-6</v>
      </c>
      <c r="AR68" s="9">
        <f t="shared" ref="AR68:AR131" si="77">0.25*(V68-V67)+(1-0.25)*AR67</f>
        <v>0.67635997947207793</v>
      </c>
      <c r="AS68" s="9">
        <f t="shared" si="59"/>
        <v>177.3302363231266</v>
      </c>
      <c r="AT68" s="10">
        <f t="shared" si="60"/>
        <v>1.1032590077782784E-6</v>
      </c>
      <c r="AU68" s="9">
        <f t="shared" ref="AU68:AU131" si="78">0.45*(V68-V67)+(1-0.45)*AU67</f>
        <v>0.80689724458719847</v>
      </c>
      <c r="AV68" s="9">
        <f t="shared" si="61"/>
        <v>177.46077358824172</v>
      </c>
      <c r="AW68" s="10">
        <f t="shared" si="62"/>
        <v>9.9230868165134626E-8</v>
      </c>
      <c r="AX68" s="9">
        <f t="shared" ref="AX68:AX131" si="79">0.85*(V68-V67)+(1-0.85)*AX67</f>
        <v>0.44972610823737003</v>
      </c>
      <c r="AY68" s="9">
        <f t="shared" si="63"/>
        <v>177.1036024518919</v>
      </c>
      <c r="AZ68" s="10">
        <f t="shared" si="64"/>
        <v>5.4151702930972825E-6</v>
      </c>
    </row>
    <row r="69" spans="1:52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  <c r="G69" s="2"/>
      <c r="H69" s="34"/>
      <c r="I69" s="9">
        <f t="shared" si="65"/>
        <v>79.076312112532591</v>
      </c>
      <c r="J69" s="9">
        <f t="shared" si="40"/>
        <v>0.46511411253258927</v>
      </c>
      <c r="K69" s="9">
        <f t="shared" si="66"/>
        <v>79.826324260972029</v>
      </c>
      <c r="L69" s="9">
        <f t="shared" si="41"/>
        <v>1.2151262609720277</v>
      </c>
      <c r="M69" s="9">
        <f t="shared" si="67"/>
        <v>80.030263835237477</v>
      </c>
      <c r="N69" s="9">
        <f t="shared" si="42"/>
        <v>1.4190658352374754</v>
      </c>
      <c r="O69" s="9">
        <f t="shared" si="68"/>
        <v>80.080884432646684</v>
      </c>
      <c r="P69" s="9">
        <f t="shared" si="43"/>
        <v>1.4696864326466823</v>
      </c>
      <c r="Q69" s="34"/>
      <c r="R69" s="9">
        <f t="shared" si="69"/>
        <v>174.98539776566287</v>
      </c>
      <c r="S69" s="9">
        <f t="shared" si="44"/>
        <v>1.1665952343371373</v>
      </c>
      <c r="T69" s="9">
        <f t="shared" si="70"/>
        <v>176.42436820469669</v>
      </c>
      <c r="U69" s="9">
        <f t="shared" si="45"/>
        <v>0.27237520469668652</v>
      </c>
      <c r="V69" s="9">
        <f t="shared" si="71"/>
        <v>177.12842550464455</v>
      </c>
      <c r="W69" s="9">
        <f t="shared" si="46"/>
        <v>0.97643250464454923</v>
      </c>
      <c r="X69" s="9">
        <f t="shared" si="47"/>
        <v>177.37144766214948</v>
      </c>
      <c r="Y69" s="9">
        <f t="shared" si="48"/>
        <v>1.2194546621494737</v>
      </c>
      <c r="AB69" s="9">
        <f t="shared" si="72"/>
        <v>0.19675254280788304</v>
      </c>
      <c r="AC69" s="9">
        <f t="shared" si="49"/>
        <v>80.227016378045363</v>
      </c>
      <c r="AD69" s="10">
        <f t="shared" si="50"/>
        <v>4.2248982806474325E-4</v>
      </c>
      <c r="AE69" s="9">
        <f t="shared" si="73"/>
        <v>0.20238479148995736</v>
      </c>
      <c r="AF69" s="9">
        <f t="shared" si="51"/>
        <v>80.232648626727439</v>
      </c>
      <c r="AG69" s="10">
        <f t="shared" si="52"/>
        <v>4.2544030199479318E-4</v>
      </c>
      <c r="AH69" s="9">
        <f t="shared" si="74"/>
        <v>0.17942981826780979</v>
      </c>
      <c r="AI69" s="9">
        <f t="shared" si="53"/>
        <v>80.209693653505283</v>
      </c>
      <c r="AJ69" s="10">
        <f t="shared" si="54"/>
        <v>4.134796022793848E-4</v>
      </c>
      <c r="AK69" s="17">
        <f t="shared" si="75"/>
        <v>7.958345299511016E-2</v>
      </c>
      <c r="AL69" s="9">
        <f t="shared" si="55"/>
        <v>80.109847288232586</v>
      </c>
      <c r="AM69" s="10">
        <f t="shared" si="56"/>
        <v>3.6343871974958621E-4</v>
      </c>
      <c r="AO69" s="9">
        <f t="shared" si="76"/>
        <v>0.44199947116496952</v>
      </c>
      <c r="AP69" s="9">
        <f t="shared" si="57"/>
        <v>177.57042497580952</v>
      </c>
      <c r="AQ69" s="10">
        <f t="shared" si="58"/>
        <v>6.4839835398034312E-5</v>
      </c>
      <c r="AR69" s="9">
        <f t="shared" si="77"/>
        <v>0.62590727485156417</v>
      </c>
      <c r="AS69" s="9">
        <f t="shared" si="59"/>
        <v>177.75433277949611</v>
      </c>
      <c r="AT69" s="10">
        <f t="shared" si="60"/>
        <v>8.2743541801538303E-5</v>
      </c>
      <c r="AU69" s="9">
        <f t="shared" si="78"/>
        <v>0.65734060696846941</v>
      </c>
      <c r="AV69" s="9">
        <f t="shared" si="61"/>
        <v>177.78576611161301</v>
      </c>
      <c r="AW69" s="10">
        <f t="shared" si="62"/>
        <v>8.6021768344199403E-5</v>
      </c>
      <c r="AX69" s="9">
        <f t="shared" si="79"/>
        <v>0.47082570307712485</v>
      </c>
      <c r="AY69" s="9">
        <f t="shared" si="63"/>
        <v>177.59925120772166</v>
      </c>
      <c r="AZ69" s="10">
        <f t="shared" si="64"/>
        <v>6.7502043433216854E-5</v>
      </c>
    </row>
    <row r="70" spans="1:52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  <c r="G70" s="2"/>
      <c r="H70" s="34"/>
      <c r="I70" s="9">
        <f t="shared" si="65"/>
        <v>79.006544995652703</v>
      </c>
      <c r="J70" s="9">
        <f t="shared" si="40"/>
        <v>0.74315700434729592</v>
      </c>
      <c r="K70" s="9">
        <f t="shared" si="66"/>
        <v>79.401030069631815</v>
      </c>
      <c r="L70" s="9">
        <f t="shared" si="41"/>
        <v>0.34867193036818378</v>
      </c>
      <c r="M70" s="9">
        <f t="shared" si="67"/>
        <v>79.249777625856865</v>
      </c>
      <c r="N70" s="9">
        <f t="shared" si="42"/>
        <v>0.49992437414313429</v>
      </c>
      <c r="O70" s="9">
        <f t="shared" si="68"/>
        <v>78.978619608161665</v>
      </c>
      <c r="P70" s="9">
        <f t="shared" si="43"/>
        <v>0.77108239183833405</v>
      </c>
      <c r="Q70" s="34"/>
      <c r="R70" s="9">
        <f t="shared" si="69"/>
        <v>175.16038705081343</v>
      </c>
      <c r="S70" s="9">
        <f t="shared" si="44"/>
        <v>2.4053779491865726</v>
      </c>
      <c r="T70" s="9">
        <f t="shared" si="70"/>
        <v>176.32903688305285</v>
      </c>
      <c r="U70" s="9">
        <f t="shared" si="45"/>
        <v>1.2367281169471482</v>
      </c>
      <c r="V70" s="9">
        <f t="shared" si="71"/>
        <v>176.59138762709006</v>
      </c>
      <c r="W70" s="9">
        <f t="shared" si="46"/>
        <v>0.97437737290994164</v>
      </c>
      <c r="X70" s="9">
        <f t="shared" si="47"/>
        <v>176.45685666553737</v>
      </c>
      <c r="Y70" s="9">
        <f t="shared" si="48"/>
        <v>1.108908334462626</v>
      </c>
      <c r="AB70" s="9">
        <f t="shared" si="72"/>
        <v>5.0166729979608748E-2</v>
      </c>
      <c r="AC70" s="9">
        <f t="shared" si="49"/>
        <v>79.299944355836473</v>
      </c>
      <c r="AD70" s="10">
        <f t="shared" si="50"/>
        <v>3.1805261381720573E-5</v>
      </c>
      <c r="AE70" s="9">
        <f t="shared" si="73"/>
        <v>-4.3332958727685028E-2</v>
      </c>
      <c r="AF70" s="9">
        <f t="shared" si="51"/>
        <v>79.206444667129176</v>
      </c>
      <c r="AG70" s="10">
        <f t="shared" si="52"/>
        <v>4.6403747656619608E-5</v>
      </c>
      <c r="AH70" s="9">
        <f t="shared" si="74"/>
        <v>-0.2525323941739801</v>
      </c>
      <c r="AI70" s="9">
        <f t="shared" si="53"/>
        <v>78.997245231682882</v>
      </c>
      <c r="AJ70" s="10">
        <f t="shared" si="54"/>
        <v>8.9023562198841413E-5</v>
      </c>
      <c r="AK70" s="17">
        <f t="shared" si="75"/>
        <v>-0.65147576002425378</v>
      </c>
      <c r="AL70" s="9">
        <f t="shared" si="55"/>
        <v>78.59830186583261</v>
      </c>
      <c r="AM70" s="10">
        <f t="shared" si="56"/>
        <v>2.0844640702954458E-4</v>
      </c>
      <c r="AO70" s="9">
        <f t="shared" si="76"/>
        <v>0.29514386885704963</v>
      </c>
      <c r="AP70" s="9">
        <f t="shared" si="57"/>
        <v>176.88653149594711</v>
      </c>
      <c r="AQ70" s="10">
        <f t="shared" si="58"/>
        <v>1.463254021167929E-5</v>
      </c>
      <c r="AR70" s="9">
        <f t="shared" si="77"/>
        <v>0.33517098675004903</v>
      </c>
      <c r="AS70" s="9">
        <f t="shared" si="59"/>
        <v>176.92655861384011</v>
      </c>
      <c r="AT70" s="10">
        <f t="shared" si="60"/>
        <v>1.2958768663231718E-5</v>
      </c>
      <c r="AU70" s="9">
        <f t="shared" si="78"/>
        <v>0.11987028893313481</v>
      </c>
      <c r="AV70" s="9">
        <f t="shared" si="61"/>
        <v>176.71125791602319</v>
      </c>
      <c r="AW70" s="10">
        <f t="shared" si="62"/>
        <v>2.3158629850139981E-5</v>
      </c>
      <c r="AX70" s="9">
        <f t="shared" si="79"/>
        <v>-0.3858583404597532</v>
      </c>
      <c r="AY70" s="9">
        <f t="shared" si="63"/>
        <v>176.20552928663031</v>
      </c>
      <c r="AZ70" s="10">
        <f t="shared" si="64"/>
        <v>5.8682670985673082E-5</v>
      </c>
    </row>
    <row r="71" spans="1:52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  <c r="G71" s="2"/>
      <c r="H71" s="34"/>
      <c r="I71" s="9">
        <f t="shared" si="65"/>
        <v>79.118018546304796</v>
      </c>
      <c r="J71" s="9">
        <f t="shared" si="40"/>
        <v>0.18645454630480174</v>
      </c>
      <c r="K71" s="9">
        <f t="shared" si="66"/>
        <v>79.523065245260682</v>
      </c>
      <c r="L71" s="9">
        <f t="shared" si="41"/>
        <v>0.59150124526068737</v>
      </c>
      <c r="M71" s="9">
        <f t="shared" si="67"/>
        <v>79.524736031635584</v>
      </c>
      <c r="N71" s="9">
        <f t="shared" si="42"/>
        <v>0.59317203163558929</v>
      </c>
      <c r="O71" s="9">
        <f t="shared" si="68"/>
        <v>79.556931402040419</v>
      </c>
      <c r="P71" s="9">
        <f t="shared" si="43"/>
        <v>0.62536740204042474</v>
      </c>
      <c r="Q71" s="34"/>
      <c r="R71" s="9">
        <f t="shared" si="69"/>
        <v>175.52119374319139</v>
      </c>
      <c r="S71" s="9">
        <f t="shared" si="44"/>
        <v>1.887497256808615</v>
      </c>
      <c r="T71" s="9">
        <f t="shared" si="70"/>
        <v>176.76189172398435</v>
      </c>
      <c r="U71" s="9">
        <f t="shared" si="45"/>
        <v>0.64679927601565623</v>
      </c>
      <c r="V71" s="9">
        <f t="shared" si="71"/>
        <v>177.12729518219052</v>
      </c>
      <c r="W71" s="9">
        <f t="shared" si="46"/>
        <v>0.2813958178094822</v>
      </c>
      <c r="X71" s="9">
        <f t="shared" si="47"/>
        <v>177.28853791638431</v>
      </c>
      <c r="Y71" s="9">
        <f t="shared" si="48"/>
        <v>0.12015308361569055</v>
      </c>
      <c r="AB71" s="9">
        <f t="shared" si="72"/>
        <v>8.3885481349475266E-2</v>
      </c>
      <c r="AC71" s="9">
        <f t="shared" si="49"/>
        <v>79.608621512985053</v>
      </c>
      <c r="AD71" s="10">
        <f t="shared" si="50"/>
        <v>7.3578292761651096E-5</v>
      </c>
      <c r="AE71" s="9">
        <f t="shared" si="73"/>
        <v>3.623988239891595E-2</v>
      </c>
      <c r="AF71" s="9">
        <f t="shared" si="51"/>
        <v>79.560975914034501</v>
      </c>
      <c r="AG71" s="10">
        <f t="shared" si="52"/>
        <v>6.3587024369876735E-5</v>
      </c>
      <c r="AH71" s="9">
        <f t="shared" si="74"/>
        <v>-1.5161534195265572E-2</v>
      </c>
      <c r="AI71" s="9">
        <f t="shared" si="53"/>
        <v>79.509574497440312</v>
      </c>
      <c r="AJ71" s="10">
        <f t="shared" si="54"/>
        <v>5.3625337087256724E-5</v>
      </c>
      <c r="AK71" s="17">
        <f t="shared" si="75"/>
        <v>0.13599328090827295</v>
      </c>
      <c r="AL71" s="9">
        <f t="shared" si="55"/>
        <v>79.66072931254385</v>
      </c>
      <c r="AM71" s="10">
        <f t="shared" si="56"/>
        <v>8.5339596351173932E-5</v>
      </c>
      <c r="AO71" s="9">
        <f t="shared" si="76"/>
        <v>0.33125842179356196</v>
      </c>
      <c r="AP71" s="9">
        <f t="shared" si="57"/>
        <v>177.45855360398409</v>
      </c>
      <c r="AQ71" s="10">
        <f t="shared" si="58"/>
        <v>7.8995095239311716E-8</v>
      </c>
      <c r="AR71" s="9">
        <f t="shared" si="77"/>
        <v>0.38535512883765305</v>
      </c>
      <c r="AS71" s="9">
        <f t="shared" si="59"/>
        <v>177.51265031102818</v>
      </c>
      <c r="AT71" s="10">
        <f t="shared" si="60"/>
        <v>3.433815860645864E-7</v>
      </c>
      <c r="AU71" s="9">
        <f t="shared" si="78"/>
        <v>0.30708705870843345</v>
      </c>
      <c r="AV71" s="9">
        <f t="shared" si="61"/>
        <v>177.43438224089897</v>
      </c>
      <c r="AW71" s="10">
        <f t="shared" si="62"/>
        <v>2.0971059856218803E-8</v>
      </c>
      <c r="AX71" s="9">
        <f t="shared" si="79"/>
        <v>0.39764267076643228</v>
      </c>
      <c r="AY71" s="9">
        <f t="shared" si="63"/>
        <v>177.52493785295695</v>
      </c>
      <c r="AZ71" s="10">
        <f t="shared" si="64"/>
        <v>4.2935114554036762E-7</v>
      </c>
    </row>
    <row r="72" spans="1:52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  <c r="G72" s="2"/>
      <c r="H72" s="34"/>
      <c r="I72" s="9">
        <f t="shared" si="65"/>
        <v>79.090050364359072</v>
      </c>
      <c r="J72" s="9">
        <f t="shared" si="40"/>
        <v>1.9451073643590746</v>
      </c>
      <c r="K72" s="9">
        <f t="shared" si="66"/>
        <v>79.316039809419436</v>
      </c>
      <c r="L72" s="9">
        <f t="shared" si="41"/>
        <v>2.1710968094194385</v>
      </c>
      <c r="M72" s="9">
        <f t="shared" si="67"/>
        <v>79.198491414236003</v>
      </c>
      <c r="N72" s="9">
        <f t="shared" si="42"/>
        <v>2.0535484142360048</v>
      </c>
      <c r="O72" s="9">
        <f t="shared" si="68"/>
        <v>79.087905850510111</v>
      </c>
      <c r="P72" s="9">
        <f t="shared" si="43"/>
        <v>1.9429628505101135</v>
      </c>
      <c r="Q72" s="34"/>
      <c r="R72" s="9">
        <f t="shared" si="69"/>
        <v>175.80431833171266</v>
      </c>
      <c r="S72" s="9">
        <f t="shared" si="44"/>
        <v>0.79930366828733668</v>
      </c>
      <c r="T72" s="9">
        <f t="shared" si="70"/>
        <v>176.98827147058984</v>
      </c>
      <c r="U72" s="9">
        <f t="shared" si="45"/>
        <v>0.38464947058983512</v>
      </c>
      <c r="V72" s="9">
        <f t="shared" si="71"/>
        <v>177.28206288198572</v>
      </c>
      <c r="W72" s="9">
        <f t="shared" si="46"/>
        <v>0.67844088198572194</v>
      </c>
      <c r="X72" s="9">
        <f t="shared" si="47"/>
        <v>177.37865272909607</v>
      </c>
      <c r="Y72" s="9">
        <f t="shared" si="48"/>
        <v>0.7750307290960734</v>
      </c>
      <c r="AB72" s="9">
        <f t="shared" si="72"/>
        <v>2.236596653711679E-2</v>
      </c>
      <c r="AC72" s="9">
        <f t="shared" si="49"/>
        <v>79.220857380773126</v>
      </c>
      <c r="AD72" s="10">
        <f t="shared" si="50"/>
        <v>7.2410900758399074E-4</v>
      </c>
      <c r="AE72" s="9">
        <f t="shared" si="73"/>
        <v>-5.4381242550708343E-2</v>
      </c>
      <c r="AF72" s="9">
        <f t="shared" si="51"/>
        <v>79.144110171685298</v>
      </c>
      <c r="AG72" s="10">
        <f t="shared" si="52"/>
        <v>6.7155764625325375E-4</v>
      </c>
      <c r="AH72" s="9">
        <f t="shared" si="74"/>
        <v>-0.15514892163720762</v>
      </c>
      <c r="AI72" s="9">
        <f t="shared" si="53"/>
        <v>79.043342492598796</v>
      </c>
      <c r="AJ72" s="10">
        <f t="shared" si="54"/>
        <v>6.055643406030094E-4</v>
      </c>
      <c r="AK72" s="17">
        <f t="shared" si="75"/>
        <v>-0.25690893265340303</v>
      </c>
      <c r="AL72" s="9">
        <f t="shared" si="55"/>
        <v>78.9415824815826</v>
      </c>
      <c r="AM72" s="10">
        <f t="shared" si="56"/>
        <v>5.4238410458958247E-4</v>
      </c>
      <c r="AO72" s="9">
        <f t="shared" si="76"/>
        <v>0.30478481349380782</v>
      </c>
      <c r="AP72" s="9">
        <f t="shared" si="57"/>
        <v>177.58684769547952</v>
      </c>
      <c r="AQ72" s="10">
        <f t="shared" si="58"/>
        <v>3.099611238633401E-5</v>
      </c>
      <c r="AR72" s="9">
        <f t="shared" si="77"/>
        <v>0.32770827157704002</v>
      </c>
      <c r="AS72" s="9">
        <f t="shared" si="59"/>
        <v>177.60977115356278</v>
      </c>
      <c r="AT72" s="10">
        <f t="shared" si="60"/>
        <v>3.2458281289771152E-5</v>
      </c>
      <c r="AU72" s="9">
        <f t="shared" si="78"/>
        <v>0.23854334719747883</v>
      </c>
      <c r="AV72" s="9">
        <f t="shared" si="61"/>
        <v>177.52060622918322</v>
      </c>
      <c r="AW72" s="10">
        <f t="shared" si="62"/>
        <v>2.6960287569145386E-5</v>
      </c>
      <c r="AX72" s="9">
        <f t="shared" si="79"/>
        <v>0.1911989454408857</v>
      </c>
      <c r="AY72" s="9">
        <f t="shared" si="63"/>
        <v>177.4732618274266</v>
      </c>
      <c r="AZ72" s="10">
        <f t="shared" si="64"/>
        <v>2.4248206933472923E-5</v>
      </c>
    </row>
    <row r="73" spans="1:52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  <c r="G73" s="2"/>
      <c r="H73" s="34"/>
      <c r="I73" s="9">
        <f t="shared" si="65"/>
        <v>78.798284259705213</v>
      </c>
      <c r="J73" s="9">
        <f t="shared" si="40"/>
        <v>5.3177622597052192</v>
      </c>
      <c r="K73" s="9">
        <f t="shared" si="66"/>
        <v>78.556155926122628</v>
      </c>
      <c r="L73" s="9">
        <f t="shared" si="41"/>
        <v>5.0756339261226344</v>
      </c>
      <c r="M73" s="9">
        <f t="shared" si="67"/>
        <v>78.069039786406194</v>
      </c>
      <c r="N73" s="9">
        <f t="shared" si="42"/>
        <v>4.5885177864062001</v>
      </c>
      <c r="O73" s="9">
        <f t="shared" si="68"/>
        <v>77.63068371262753</v>
      </c>
      <c r="P73" s="9">
        <f t="shared" si="43"/>
        <v>4.1501617126275363</v>
      </c>
      <c r="Q73" s="34"/>
      <c r="R73" s="9">
        <f t="shared" si="69"/>
        <v>175.92421388195578</v>
      </c>
      <c r="S73" s="9">
        <f t="shared" si="44"/>
        <v>3.8466228819557671</v>
      </c>
      <c r="T73" s="9">
        <f t="shared" si="70"/>
        <v>176.85364415588339</v>
      </c>
      <c r="U73" s="9">
        <f t="shared" si="45"/>
        <v>4.7760531558833748</v>
      </c>
      <c r="V73" s="9">
        <f t="shared" si="71"/>
        <v>176.90892039689356</v>
      </c>
      <c r="W73" s="9">
        <f t="shared" si="46"/>
        <v>4.8313293968935511</v>
      </c>
      <c r="X73" s="9">
        <f t="shared" si="47"/>
        <v>176.79737968227403</v>
      </c>
      <c r="Y73" s="9">
        <f t="shared" si="48"/>
        <v>4.7197886822740145</v>
      </c>
      <c r="AB73" s="9">
        <f t="shared" si="72"/>
        <v>-0.15040667261792207</v>
      </c>
      <c r="AC73" s="9">
        <f t="shared" si="49"/>
        <v>77.918633113788275</v>
      </c>
      <c r="AD73" s="10">
        <f t="shared" si="50"/>
        <v>3.6479751950875337E-3</v>
      </c>
      <c r="AE73" s="9">
        <f t="shared" si="73"/>
        <v>-0.32314883887048351</v>
      </c>
      <c r="AF73" s="9">
        <f t="shared" si="51"/>
        <v>77.745890947535713</v>
      </c>
      <c r="AG73" s="10">
        <f t="shared" si="52"/>
        <v>3.3695254436333457E-3</v>
      </c>
      <c r="AH73" s="9">
        <f t="shared" si="74"/>
        <v>-0.59358513942387825</v>
      </c>
      <c r="AI73" s="9">
        <f t="shared" si="53"/>
        <v>77.475454646982314</v>
      </c>
      <c r="AJ73" s="10">
        <f t="shared" si="54"/>
        <v>2.9557960040204789E-3</v>
      </c>
      <c r="AK73" s="17">
        <f t="shared" si="75"/>
        <v>-0.99857022355334801</v>
      </c>
      <c r="AL73" s="9">
        <f t="shared" si="55"/>
        <v>77.07046956285285</v>
      </c>
      <c r="AM73" s="10">
        <f t="shared" si="56"/>
        <v>2.3868863693930794E-3</v>
      </c>
      <c r="AO73" s="9">
        <f t="shared" si="76"/>
        <v>0.20309571870591264</v>
      </c>
      <c r="AP73" s="9">
        <f t="shared" si="57"/>
        <v>177.11201611559949</v>
      </c>
      <c r="AQ73" s="10">
        <f t="shared" si="58"/>
        <v>8.5595539905522283E-4</v>
      </c>
      <c r="AR73" s="9">
        <f t="shared" si="77"/>
        <v>0.15249558240974004</v>
      </c>
      <c r="AS73" s="9">
        <f t="shared" si="59"/>
        <v>177.06141597930329</v>
      </c>
      <c r="AT73" s="10">
        <f t="shared" si="60"/>
        <v>8.3883574750840231E-4</v>
      </c>
      <c r="AU73" s="9">
        <f t="shared" si="78"/>
        <v>-3.6715277332858565E-2</v>
      </c>
      <c r="AV73" s="9">
        <f t="shared" si="61"/>
        <v>176.8722051195607</v>
      </c>
      <c r="AW73" s="10">
        <f t="shared" si="62"/>
        <v>7.7635201574858756E-4</v>
      </c>
      <c r="AX73" s="9">
        <f t="shared" si="79"/>
        <v>-0.28849127051220302</v>
      </c>
      <c r="AY73" s="9">
        <f t="shared" si="63"/>
        <v>176.62042912638137</v>
      </c>
      <c r="AZ73" s="10">
        <f t="shared" si="64"/>
        <v>6.96956846927205E-4</v>
      </c>
    </row>
    <row r="74" spans="1:52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  <c r="G74" s="2"/>
      <c r="H74" s="34"/>
      <c r="I74" s="9">
        <f t="shared" si="65"/>
        <v>78.000619920749429</v>
      </c>
      <c r="J74" s="9">
        <f t="shared" si="40"/>
        <v>7.0090429207494225</v>
      </c>
      <c r="K74" s="9">
        <f t="shared" si="66"/>
        <v>76.7796840519797</v>
      </c>
      <c r="L74" s="9">
        <f t="shared" si="41"/>
        <v>5.7881070519796936</v>
      </c>
      <c r="M74" s="9">
        <f t="shared" si="67"/>
        <v>75.54535500388279</v>
      </c>
      <c r="N74" s="9">
        <f t="shared" si="42"/>
        <v>4.5537780038827833</v>
      </c>
      <c r="O74" s="9">
        <f t="shared" si="68"/>
        <v>74.518062428156867</v>
      </c>
      <c r="P74" s="9">
        <f t="shared" si="43"/>
        <v>3.5264854281568603</v>
      </c>
      <c r="Q74" s="34"/>
      <c r="R74" s="9">
        <f t="shared" si="69"/>
        <v>175.34722044966239</v>
      </c>
      <c r="S74" s="9">
        <f t="shared" si="44"/>
        <v>10.60356844966239</v>
      </c>
      <c r="T74" s="9">
        <f t="shared" si="70"/>
        <v>175.18202555132422</v>
      </c>
      <c r="U74" s="9">
        <f t="shared" si="45"/>
        <v>10.438373551324219</v>
      </c>
      <c r="V74" s="9">
        <f t="shared" si="71"/>
        <v>174.25168922860212</v>
      </c>
      <c r="W74" s="9">
        <f t="shared" si="46"/>
        <v>9.5080372286021202</v>
      </c>
      <c r="X74" s="9">
        <f t="shared" si="47"/>
        <v>173.25753817056852</v>
      </c>
      <c r="Y74" s="9">
        <f t="shared" si="48"/>
        <v>8.5138861705685258</v>
      </c>
      <c r="AB74" s="9">
        <f t="shared" si="72"/>
        <v>-0.50639838910374424</v>
      </c>
      <c r="AC74" s="9">
        <f t="shared" si="49"/>
        <v>75.038956614779039</v>
      </c>
      <c r="AD74" s="10">
        <f t="shared" si="50"/>
        <v>3.2503807152122312E-3</v>
      </c>
      <c r="AE74" s="9">
        <f t="shared" si="73"/>
        <v>-0.87328282478371355</v>
      </c>
      <c r="AF74" s="9">
        <f t="shared" si="51"/>
        <v>74.672072179099075</v>
      </c>
      <c r="AG74" s="10">
        <f t="shared" si="52"/>
        <v>2.6878118176966938E-3</v>
      </c>
      <c r="AH74" s="9">
        <f t="shared" si="74"/>
        <v>-1.4621299788186648</v>
      </c>
      <c r="AI74" s="9">
        <f t="shared" si="53"/>
        <v>74.083225025064124</v>
      </c>
      <c r="AJ74" s="10">
        <f t="shared" si="54"/>
        <v>1.896559370463754E-3</v>
      </c>
      <c r="AK74" s="17">
        <f t="shared" si="75"/>
        <v>-2.2949175986778951</v>
      </c>
      <c r="AL74" s="9">
        <f t="shared" si="55"/>
        <v>73.250437405204892</v>
      </c>
      <c r="AM74" s="10">
        <f t="shared" si="56"/>
        <v>1.0124303098283099E-3</v>
      </c>
      <c r="AO74" s="9">
        <f t="shared" si="76"/>
        <v>-0.22595331434369115</v>
      </c>
      <c r="AP74" s="9">
        <f t="shared" si="57"/>
        <v>174.02573591425843</v>
      </c>
      <c r="AQ74" s="10">
        <f t="shared" si="58"/>
        <v>3.1744873620792161E-3</v>
      </c>
      <c r="AR74" s="9">
        <f t="shared" si="77"/>
        <v>-0.54993610526555647</v>
      </c>
      <c r="AS74" s="9">
        <f t="shared" si="59"/>
        <v>173.70175312333657</v>
      </c>
      <c r="AT74" s="10">
        <f t="shared" si="60"/>
        <v>2.9567495754806916E-3</v>
      </c>
      <c r="AU74" s="9">
        <f t="shared" si="78"/>
        <v>-1.2159474282642229</v>
      </c>
      <c r="AV74" s="9">
        <f t="shared" si="61"/>
        <v>173.03574180033789</v>
      </c>
      <c r="AW74" s="10">
        <f t="shared" si="62"/>
        <v>2.5334399530254443E-3</v>
      </c>
      <c r="AX74" s="9">
        <f t="shared" si="79"/>
        <v>-2.3019201836245595</v>
      </c>
      <c r="AY74" s="9">
        <f t="shared" si="63"/>
        <v>171.94976904497756</v>
      </c>
      <c r="AZ74" s="10">
        <f t="shared" si="64"/>
        <v>1.9133095776570966E-3</v>
      </c>
    </row>
    <row r="75" spans="1:52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  <c r="G75" s="2"/>
      <c r="H75" s="34"/>
      <c r="I75" s="9">
        <f t="shared" si="65"/>
        <v>76.949263482637008</v>
      </c>
      <c r="J75" s="9">
        <f t="shared" si="40"/>
        <v>4.8314964826370073</v>
      </c>
      <c r="K75" s="9">
        <f t="shared" si="66"/>
        <v>74.75384658378681</v>
      </c>
      <c r="L75" s="9">
        <f t="shared" si="41"/>
        <v>2.6360795837868096</v>
      </c>
      <c r="M75" s="9">
        <f t="shared" si="67"/>
        <v>73.040777101747267</v>
      </c>
      <c r="N75" s="9">
        <f t="shared" si="42"/>
        <v>0.92301010174726628</v>
      </c>
      <c r="O75" s="9">
        <f t="shared" si="68"/>
        <v>71.873198357039229</v>
      </c>
      <c r="P75" s="9">
        <f t="shared" si="43"/>
        <v>0.24456864296077185</v>
      </c>
      <c r="Q75" s="34"/>
      <c r="R75" s="9">
        <f t="shared" si="69"/>
        <v>173.75668518221303</v>
      </c>
      <c r="S75" s="9">
        <f t="shared" si="44"/>
        <v>9.6217671822130342</v>
      </c>
      <c r="T75" s="9">
        <f t="shared" si="70"/>
        <v>171.52859480836074</v>
      </c>
      <c r="U75" s="9">
        <f t="shared" si="45"/>
        <v>7.3936768083607376</v>
      </c>
      <c r="V75" s="9">
        <f t="shared" si="71"/>
        <v>169.02226875287096</v>
      </c>
      <c r="W75" s="9">
        <f t="shared" si="46"/>
        <v>4.8873507528709581</v>
      </c>
      <c r="X75" s="9">
        <f t="shared" si="47"/>
        <v>166.87212354264213</v>
      </c>
      <c r="Y75" s="9">
        <f t="shared" si="48"/>
        <v>2.7372055426421298</v>
      </c>
      <c r="AB75" s="9">
        <f t="shared" si="72"/>
        <v>-0.80612531605851112</v>
      </c>
      <c r="AC75" s="9">
        <f t="shared" si="49"/>
        <v>72.234651785688754</v>
      </c>
      <c r="AD75" s="10">
        <f t="shared" si="50"/>
        <v>2.6268267340465794E-6</v>
      </c>
      <c r="AE75" s="9">
        <f t="shared" si="73"/>
        <v>-1.2811065941216659</v>
      </c>
      <c r="AF75" s="9">
        <f t="shared" si="51"/>
        <v>71.7596705076256</v>
      </c>
      <c r="AG75" s="10">
        <f t="shared" si="52"/>
        <v>2.4655600921018078E-5</v>
      </c>
      <c r="AH75" s="9">
        <f t="shared" si="74"/>
        <v>-1.9312315443112511</v>
      </c>
      <c r="AI75" s="9">
        <f t="shared" si="53"/>
        <v>71.109545557436022</v>
      </c>
      <c r="AJ75" s="10">
        <f t="shared" si="54"/>
        <v>1.9544623875621272E-4</v>
      </c>
      <c r="AK75" s="17">
        <f t="shared" si="75"/>
        <v>-2.4731288566168788</v>
      </c>
      <c r="AL75" s="9">
        <f t="shared" si="55"/>
        <v>70.567648245130385</v>
      </c>
      <c r="AM75" s="10">
        <f t="shared" si="56"/>
        <v>4.6200364234084431E-4</v>
      </c>
      <c r="AO75" s="9">
        <f t="shared" si="76"/>
        <v>-0.97647338855181154</v>
      </c>
      <c r="AP75" s="9">
        <f t="shared" si="57"/>
        <v>168.04579536431913</v>
      </c>
      <c r="AQ75" s="10">
        <f t="shared" si="58"/>
        <v>5.677359958451973E-4</v>
      </c>
      <c r="AR75" s="9">
        <f t="shared" si="77"/>
        <v>-1.7198071978819574</v>
      </c>
      <c r="AS75" s="9">
        <f t="shared" si="59"/>
        <v>167.30246155498901</v>
      </c>
      <c r="AT75" s="10">
        <f t="shared" si="60"/>
        <v>3.7242877246730058E-4</v>
      </c>
      <c r="AU75" s="9">
        <f t="shared" si="78"/>
        <v>-3.0220102996243448</v>
      </c>
      <c r="AV75" s="9">
        <f t="shared" si="61"/>
        <v>166.0002584532466</v>
      </c>
      <c r="AW75" s="10">
        <f t="shared" si="62"/>
        <v>1.2915590072886028E-4</v>
      </c>
      <c r="AX75" s="9">
        <f t="shared" si="79"/>
        <v>-4.7902954319151698</v>
      </c>
      <c r="AY75" s="9">
        <f t="shared" si="63"/>
        <v>164.23197332095577</v>
      </c>
      <c r="AZ75" s="10">
        <f t="shared" si="64"/>
        <v>3.496525784217891E-7</v>
      </c>
    </row>
    <row r="76" spans="1:52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  <c r="G76" s="2"/>
      <c r="H76" s="34"/>
      <c r="I76" s="9">
        <f t="shared" si="65"/>
        <v>76.224539010241458</v>
      </c>
      <c r="J76" s="9">
        <f t="shared" si="40"/>
        <v>8.8209820102414511</v>
      </c>
      <c r="K76" s="9">
        <f t="shared" si="66"/>
        <v>73.831218729461426</v>
      </c>
      <c r="L76" s="9">
        <f t="shared" si="41"/>
        <v>6.4276617294614198</v>
      </c>
      <c r="M76" s="9">
        <f t="shared" si="67"/>
        <v>72.533121545786258</v>
      </c>
      <c r="N76" s="9">
        <f t="shared" si="42"/>
        <v>5.129564545786252</v>
      </c>
      <c r="O76" s="9">
        <f t="shared" si="68"/>
        <v>72.056624839259797</v>
      </c>
      <c r="P76" s="9">
        <f t="shared" si="43"/>
        <v>4.6530678392597906</v>
      </c>
      <c r="Q76" s="34"/>
      <c r="R76" s="9">
        <f t="shared" si="69"/>
        <v>172.31342010488106</v>
      </c>
      <c r="S76" s="9">
        <f t="shared" si="44"/>
        <v>14.821660104881062</v>
      </c>
      <c r="T76" s="9">
        <f t="shared" si="70"/>
        <v>168.94080792543448</v>
      </c>
      <c r="U76" s="9">
        <f t="shared" si="45"/>
        <v>11.449047925434485</v>
      </c>
      <c r="V76" s="9">
        <f t="shared" si="71"/>
        <v>166.33422583879192</v>
      </c>
      <c r="W76" s="9">
        <f t="shared" si="46"/>
        <v>8.8424658387919237</v>
      </c>
      <c r="X76" s="9">
        <f t="shared" si="47"/>
        <v>164.81921938566055</v>
      </c>
      <c r="Y76" s="9">
        <f t="shared" si="48"/>
        <v>7.3274593856605463</v>
      </c>
      <c r="AB76" s="9">
        <f t="shared" si="72"/>
        <v>-0.76135485204388575</v>
      </c>
      <c r="AC76" s="9">
        <f t="shared" si="49"/>
        <v>71.771766693742379</v>
      </c>
      <c r="AD76" s="10">
        <f t="shared" si="50"/>
        <v>4.1999229721975014E-3</v>
      </c>
      <c r="AE76" s="9">
        <f t="shared" si="73"/>
        <v>-1.0877438345815016</v>
      </c>
      <c r="AF76" s="9">
        <f t="shared" si="51"/>
        <v>71.445377711204756</v>
      </c>
      <c r="AG76" s="10">
        <f t="shared" si="52"/>
        <v>3.5957414692753069E-3</v>
      </c>
      <c r="AH76" s="9">
        <f t="shared" si="74"/>
        <v>-1.290622349553642</v>
      </c>
      <c r="AI76" s="9">
        <f t="shared" si="53"/>
        <v>71.242499196232615</v>
      </c>
      <c r="AJ76" s="10">
        <f t="shared" si="54"/>
        <v>3.2438257323155182E-3</v>
      </c>
      <c r="AK76" s="17">
        <f t="shared" si="75"/>
        <v>-0.8024765510593892</v>
      </c>
      <c r="AL76" s="9">
        <f t="shared" si="55"/>
        <v>71.730644994726873</v>
      </c>
      <c r="AM76" s="10">
        <f t="shared" si="56"/>
        <v>4.121220228331497E-3</v>
      </c>
      <c r="AO76" s="9">
        <f t="shared" si="76"/>
        <v>-1.2332088173808948</v>
      </c>
      <c r="AP76" s="9">
        <f t="shared" si="57"/>
        <v>165.10101702141102</v>
      </c>
      <c r="AQ76" s="10">
        <f t="shared" si="58"/>
        <v>2.3343653852633582E-3</v>
      </c>
      <c r="AR76" s="9">
        <f t="shared" si="77"/>
        <v>-1.9618661269312265</v>
      </c>
      <c r="AS76" s="9">
        <f t="shared" si="59"/>
        <v>164.3723597118607</v>
      </c>
      <c r="AT76" s="10">
        <f t="shared" si="60"/>
        <v>1.9086966582336179E-3</v>
      </c>
      <c r="AU76" s="9">
        <f t="shared" si="78"/>
        <v>-2.8717249761289549</v>
      </c>
      <c r="AV76" s="9">
        <f t="shared" si="61"/>
        <v>163.46250086266298</v>
      </c>
      <c r="AW76" s="10">
        <f t="shared" si="62"/>
        <v>1.437277982372054E-3</v>
      </c>
      <c r="AX76" s="9">
        <f t="shared" si="79"/>
        <v>-3.0033807917544544</v>
      </c>
      <c r="AY76" s="9">
        <f t="shared" si="63"/>
        <v>163.33084504703746</v>
      </c>
      <c r="AZ76" s="10">
        <f t="shared" si="64"/>
        <v>1.3745923702760871E-3</v>
      </c>
    </row>
    <row r="77" spans="1:52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  <c r="G77" s="2"/>
      <c r="H77" s="34"/>
      <c r="I77" s="9">
        <f t="shared" si="65"/>
        <v>74.901391708705233</v>
      </c>
      <c r="J77" s="9">
        <f t="shared" si="40"/>
        <v>7.5372637087052397</v>
      </c>
      <c r="K77" s="9">
        <f t="shared" si="66"/>
        <v>71.581537124149932</v>
      </c>
      <c r="L77" s="9">
        <f t="shared" si="41"/>
        <v>4.2174091241499383</v>
      </c>
      <c r="M77" s="9">
        <f t="shared" si="67"/>
        <v>69.711861045603825</v>
      </c>
      <c r="N77" s="9">
        <f t="shared" si="42"/>
        <v>2.3477330456038317</v>
      </c>
      <c r="O77" s="9">
        <f t="shared" si="68"/>
        <v>68.566823959814954</v>
      </c>
      <c r="P77" s="9">
        <f t="shared" si="43"/>
        <v>1.2026959598149602</v>
      </c>
      <c r="Q77" s="34"/>
      <c r="R77" s="9">
        <f t="shared" si="69"/>
        <v>170.0901710891489</v>
      </c>
      <c r="S77" s="9">
        <f t="shared" si="44"/>
        <v>10.012214089148898</v>
      </c>
      <c r="T77" s="9">
        <f t="shared" si="70"/>
        <v>164.93364115153241</v>
      </c>
      <c r="U77" s="9">
        <f t="shared" si="45"/>
        <v>4.8556841515324152</v>
      </c>
      <c r="V77" s="9">
        <f t="shared" si="71"/>
        <v>161.47086962745635</v>
      </c>
      <c r="W77" s="9">
        <f t="shared" si="46"/>
        <v>1.3929126274563544</v>
      </c>
      <c r="X77" s="9">
        <f t="shared" si="47"/>
        <v>159.32362484641513</v>
      </c>
      <c r="Y77" s="9">
        <f t="shared" si="48"/>
        <v>0.75433215358486905</v>
      </c>
      <c r="AB77" s="9">
        <f t="shared" si="72"/>
        <v>-1.0703406992646678</v>
      </c>
      <c r="AC77" s="9">
        <f t="shared" si="49"/>
        <v>68.641520346339163</v>
      </c>
      <c r="AD77" s="10">
        <f t="shared" si="50"/>
        <v>3.5957644517432315E-4</v>
      </c>
      <c r="AE77" s="9">
        <f t="shared" si="73"/>
        <v>-1.5211230009817345</v>
      </c>
      <c r="AF77" s="9">
        <f t="shared" si="51"/>
        <v>68.190738044622094</v>
      </c>
      <c r="AG77" s="10">
        <f t="shared" si="52"/>
        <v>1.5057191431462399E-4</v>
      </c>
      <c r="AH77" s="9">
        <f t="shared" si="74"/>
        <v>-1.979409517336598</v>
      </c>
      <c r="AI77" s="9">
        <f t="shared" si="53"/>
        <v>67.732451528267234</v>
      </c>
      <c r="AJ77" s="10">
        <f t="shared" si="54"/>
        <v>2.9895205257224545E-5</v>
      </c>
      <c r="AK77" s="17">
        <f t="shared" si="75"/>
        <v>-2.5184429078139763</v>
      </c>
      <c r="AL77" s="9">
        <f t="shared" si="55"/>
        <v>67.193418137789848</v>
      </c>
      <c r="AM77" s="10">
        <f t="shared" si="56"/>
        <v>6.4218452918311055E-6</v>
      </c>
      <c r="AO77" s="9">
        <f t="shared" si="76"/>
        <v>-1.7777309264740961</v>
      </c>
      <c r="AP77" s="9">
        <f t="shared" si="57"/>
        <v>159.69313870098225</v>
      </c>
      <c r="AQ77" s="10">
        <f t="shared" si="58"/>
        <v>5.7789423927620682E-6</v>
      </c>
      <c r="AR77" s="9">
        <f t="shared" si="77"/>
        <v>-2.6872386480323125</v>
      </c>
      <c r="AS77" s="9">
        <f t="shared" si="59"/>
        <v>158.78363097942403</v>
      </c>
      <c r="AT77" s="10">
        <f t="shared" si="60"/>
        <v>6.5376896190725667E-5</v>
      </c>
      <c r="AU77" s="9">
        <f t="shared" si="78"/>
        <v>-3.7679590319719325</v>
      </c>
      <c r="AV77" s="9">
        <f t="shared" si="61"/>
        <v>157.70291059548441</v>
      </c>
      <c r="AW77" s="10">
        <f t="shared" si="62"/>
        <v>2.2013096273336294E-4</v>
      </c>
      <c r="AX77" s="9">
        <f t="shared" si="79"/>
        <v>-4.5843598983984029</v>
      </c>
      <c r="AY77" s="9">
        <f t="shared" si="63"/>
        <v>156.88650972905796</v>
      </c>
      <c r="AZ77" s="10">
        <f t="shared" si="64"/>
        <v>3.9747725408758921E-4</v>
      </c>
    </row>
    <row r="78" spans="1:52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  <c r="G78" s="2"/>
      <c r="H78" s="34"/>
      <c r="I78" s="9">
        <f t="shared" si="65"/>
        <v>73.77080215239944</v>
      </c>
      <c r="J78" s="9">
        <f t="shared" si="40"/>
        <v>0.13502915239944002</v>
      </c>
      <c r="K78" s="9">
        <f t="shared" si="66"/>
        <v>70.105443930697447</v>
      </c>
      <c r="L78" s="9">
        <f t="shared" si="41"/>
        <v>3.5303290693025531</v>
      </c>
      <c r="M78" s="9">
        <f t="shared" si="67"/>
        <v>68.420607870521721</v>
      </c>
      <c r="N78" s="9">
        <f t="shared" si="42"/>
        <v>5.2151651294782795</v>
      </c>
      <c r="O78" s="9">
        <f t="shared" si="68"/>
        <v>67.66480198995373</v>
      </c>
      <c r="P78" s="9">
        <f t="shared" si="43"/>
        <v>5.9709710100462701</v>
      </c>
      <c r="Q78" s="34"/>
      <c r="R78" s="9">
        <f t="shared" si="69"/>
        <v>168.58833897577654</v>
      </c>
      <c r="S78" s="9">
        <f t="shared" si="44"/>
        <v>6.4670619757765451</v>
      </c>
      <c r="T78" s="9">
        <f t="shared" si="70"/>
        <v>163.23415169849608</v>
      </c>
      <c r="U78" s="9">
        <f t="shared" si="45"/>
        <v>1.1128746984960856</v>
      </c>
      <c r="V78" s="9">
        <f t="shared" si="71"/>
        <v>160.70476768235534</v>
      </c>
      <c r="W78" s="9">
        <f t="shared" si="46"/>
        <v>1.4165093176446533</v>
      </c>
      <c r="X78" s="9">
        <f t="shared" si="47"/>
        <v>159.88937396160378</v>
      </c>
      <c r="Y78" s="9">
        <f t="shared" si="48"/>
        <v>2.2319030383962115</v>
      </c>
      <c r="AB78" s="9">
        <f t="shared" si="72"/>
        <v>-1.1034775706372832</v>
      </c>
      <c r="AC78" s="9">
        <f t="shared" si="49"/>
        <v>67.31713029988444</v>
      </c>
      <c r="AD78" s="10">
        <f t="shared" si="50"/>
        <v>7.3632559261808134E-3</v>
      </c>
      <c r="AE78" s="9">
        <f t="shared" si="73"/>
        <v>-1.4636555445068269</v>
      </c>
      <c r="AF78" s="9">
        <f t="shared" si="51"/>
        <v>66.9569523260149</v>
      </c>
      <c r="AG78" s="10">
        <f t="shared" si="52"/>
        <v>8.2266281101824115E-3</v>
      </c>
      <c r="AH78" s="9">
        <f t="shared" si="74"/>
        <v>-1.6697391633220762</v>
      </c>
      <c r="AI78" s="9">
        <f t="shared" si="53"/>
        <v>66.750868707199643</v>
      </c>
      <c r="AJ78" s="10">
        <f t="shared" si="54"/>
        <v>8.7421471934119969E-3</v>
      </c>
      <c r="AK78" s="17">
        <f t="shared" si="75"/>
        <v>-1.4753316349918852</v>
      </c>
      <c r="AL78" s="9">
        <f t="shared" si="55"/>
        <v>66.945276235529832</v>
      </c>
      <c r="AM78" s="10">
        <f t="shared" si="56"/>
        <v>8.2554172697389648E-3</v>
      </c>
      <c r="AO78" s="9">
        <f t="shared" si="76"/>
        <v>-1.6259865792681336</v>
      </c>
      <c r="AP78" s="9">
        <f t="shared" si="57"/>
        <v>159.07878110308721</v>
      </c>
      <c r="AQ78" s="10">
        <f t="shared" si="58"/>
        <v>3.5219239230055796E-4</v>
      </c>
      <c r="AR78" s="9">
        <f t="shared" si="77"/>
        <v>-2.2069544722994876</v>
      </c>
      <c r="AS78" s="9">
        <f t="shared" si="59"/>
        <v>158.49781321005585</v>
      </c>
      <c r="AT78" s="10">
        <f t="shared" si="60"/>
        <v>4.9953718189476302E-4</v>
      </c>
      <c r="AU78" s="9">
        <f t="shared" si="78"/>
        <v>-2.4171233428800192</v>
      </c>
      <c r="AV78" s="9">
        <f t="shared" si="61"/>
        <v>158.28764433947532</v>
      </c>
      <c r="AW78" s="10">
        <f t="shared" si="62"/>
        <v>5.591662632724822E-4</v>
      </c>
      <c r="AX78" s="9">
        <f t="shared" si="79"/>
        <v>-1.3388406380956219</v>
      </c>
      <c r="AY78" s="9">
        <f t="shared" si="63"/>
        <v>159.36592704425971</v>
      </c>
      <c r="AZ78" s="10">
        <f t="shared" si="64"/>
        <v>2.8885075070649659E-4</v>
      </c>
    </row>
    <row r="79" spans="1:52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  <c r="G79" s="2"/>
      <c r="H79" s="34"/>
      <c r="I79" s="9">
        <f t="shared" si="65"/>
        <v>73.750547779539517</v>
      </c>
      <c r="J79" s="9">
        <f t="shared" si="40"/>
        <v>2.453390779539518</v>
      </c>
      <c r="K79" s="9">
        <f t="shared" si="66"/>
        <v>71.341059104953345</v>
      </c>
      <c r="L79" s="9">
        <f t="shared" si="41"/>
        <v>4.3902104953346566E-2</v>
      </c>
      <c r="M79" s="9">
        <f t="shared" si="67"/>
        <v>71.288948691734774</v>
      </c>
      <c r="N79" s="9">
        <f t="shared" si="42"/>
        <v>8.2083082652246731E-3</v>
      </c>
      <c r="O79" s="9">
        <f t="shared" si="68"/>
        <v>72.14303024748844</v>
      </c>
      <c r="P79" s="9">
        <f t="shared" si="43"/>
        <v>0.84587324748844139</v>
      </c>
      <c r="Q79" s="34"/>
      <c r="R79" s="9">
        <f t="shared" si="69"/>
        <v>167.61827967941005</v>
      </c>
      <c r="S79" s="9">
        <f t="shared" si="44"/>
        <v>7.8167046794100372</v>
      </c>
      <c r="T79" s="9">
        <f t="shared" si="70"/>
        <v>162.84464555402243</v>
      </c>
      <c r="U79" s="9">
        <f t="shared" si="45"/>
        <v>3.043070554022421</v>
      </c>
      <c r="V79" s="9">
        <f t="shared" si="71"/>
        <v>161.4838478070599</v>
      </c>
      <c r="W79" s="9">
        <f t="shared" si="46"/>
        <v>1.6822728070598885</v>
      </c>
      <c r="X79" s="9">
        <f t="shared" si="47"/>
        <v>161.56330124040096</v>
      </c>
      <c r="Y79" s="9">
        <f t="shared" si="48"/>
        <v>1.7617262404009466</v>
      </c>
      <c r="AB79" s="9">
        <f t="shared" si="72"/>
        <v>-0.50770481185973271</v>
      </c>
      <c r="AC79" s="9">
        <f t="shared" si="49"/>
        <v>70.781243879875035</v>
      </c>
      <c r="AD79" s="10">
        <f t="shared" si="50"/>
        <v>5.2361094972278301E-5</v>
      </c>
      <c r="AE79" s="9">
        <f t="shared" si="73"/>
        <v>-0.38065645307685703</v>
      </c>
      <c r="AF79" s="9">
        <f t="shared" si="51"/>
        <v>70.908292238657921</v>
      </c>
      <c r="AG79" s="10">
        <f t="shared" si="52"/>
        <v>2.9747656215080543E-5</v>
      </c>
      <c r="AH79" s="9">
        <f t="shared" si="74"/>
        <v>0.372396829718732</v>
      </c>
      <c r="AI79" s="9">
        <f t="shared" si="53"/>
        <v>71.661345521453512</v>
      </c>
      <c r="AJ79" s="10">
        <f t="shared" si="54"/>
        <v>2.6092042781844175E-5</v>
      </c>
      <c r="AK79" s="17">
        <f t="shared" si="75"/>
        <v>2.2167899527823121</v>
      </c>
      <c r="AL79" s="9">
        <f t="shared" si="55"/>
        <v>73.505738644517081</v>
      </c>
      <c r="AM79" s="10">
        <f t="shared" si="56"/>
        <v>9.5958288152209398E-4</v>
      </c>
      <c r="AO79" s="9">
        <f t="shared" si="76"/>
        <v>-1.265226573672229</v>
      </c>
      <c r="AP79" s="9">
        <f t="shared" si="57"/>
        <v>160.21862123338767</v>
      </c>
      <c r="AQ79" s="10">
        <f t="shared" si="58"/>
        <v>6.8109280980549593E-6</v>
      </c>
      <c r="AR79" s="9">
        <f t="shared" si="77"/>
        <v>-1.4604458230484747</v>
      </c>
      <c r="AS79" s="9">
        <f t="shared" si="59"/>
        <v>160.02340198401143</v>
      </c>
      <c r="AT79" s="10">
        <f t="shared" si="60"/>
        <v>1.9269331059358802E-6</v>
      </c>
      <c r="AU79" s="9">
        <f t="shared" si="78"/>
        <v>-0.97883178246695712</v>
      </c>
      <c r="AV79" s="9">
        <f t="shared" si="61"/>
        <v>160.50501602459295</v>
      </c>
      <c r="AW79" s="10">
        <f t="shared" si="62"/>
        <v>1.9377300516467211E-5</v>
      </c>
      <c r="AX79" s="9">
        <f t="shared" si="79"/>
        <v>0.46139201028453569</v>
      </c>
      <c r="AY79" s="9">
        <f t="shared" si="63"/>
        <v>161.94523981734443</v>
      </c>
      <c r="AZ79" s="10">
        <f t="shared" si="64"/>
        <v>1.7994991656045256E-4</v>
      </c>
    </row>
    <row r="80" spans="1:52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  <c r="G80" s="2"/>
      <c r="H80" s="34"/>
      <c r="I80" s="9">
        <f t="shared" si="65"/>
        <v>73.38253916260858</v>
      </c>
      <c r="J80" s="9">
        <f t="shared" si="40"/>
        <v>1.221700837391424</v>
      </c>
      <c r="K80" s="9">
        <f t="shared" si="66"/>
        <v>71.325693368219675</v>
      </c>
      <c r="L80" s="9">
        <f t="shared" si="41"/>
        <v>3.2785466317803298</v>
      </c>
      <c r="M80" s="9">
        <f t="shared" si="67"/>
        <v>71.29346326128065</v>
      </c>
      <c r="N80" s="9">
        <f t="shared" si="42"/>
        <v>3.3107767387193547</v>
      </c>
      <c r="O80" s="9">
        <f t="shared" si="68"/>
        <v>71.508625311872109</v>
      </c>
      <c r="P80" s="9">
        <f t="shared" si="43"/>
        <v>3.0956146881278954</v>
      </c>
      <c r="Q80" s="34"/>
      <c r="R80" s="9">
        <f t="shared" si="69"/>
        <v>166.44577397749853</v>
      </c>
      <c r="S80" s="9">
        <f t="shared" si="44"/>
        <v>2.5358390225014773</v>
      </c>
      <c r="T80" s="9">
        <f t="shared" si="70"/>
        <v>161.77957086011457</v>
      </c>
      <c r="U80" s="9">
        <f t="shared" si="45"/>
        <v>7.2020421398854353</v>
      </c>
      <c r="V80" s="9">
        <f t="shared" si="71"/>
        <v>160.55859776317698</v>
      </c>
      <c r="W80" s="9">
        <f t="shared" si="46"/>
        <v>8.4230152368230335</v>
      </c>
      <c r="X80" s="9">
        <f t="shared" si="47"/>
        <v>160.24200656010026</v>
      </c>
      <c r="Y80" s="9">
        <f t="shared" si="48"/>
        <v>8.7396064398997453</v>
      </c>
      <c r="AB80" s="9">
        <f t="shared" si="72"/>
        <v>-0.43087190464889147</v>
      </c>
      <c r="AC80" s="9">
        <f t="shared" si="49"/>
        <v>70.862591356631754</v>
      </c>
      <c r="AD80" s="10">
        <f t="shared" si="50"/>
        <v>2.5153532499713749E-3</v>
      </c>
      <c r="AE80" s="9">
        <f t="shared" si="73"/>
        <v>-0.28436369742117384</v>
      </c>
      <c r="AF80" s="9">
        <f t="shared" si="51"/>
        <v>71.009099563859479</v>
      </c>
      <c r="AG80" s="10">
        <f t="shared" si="52"/>
        <v>2.3222271514836538E-3</v>
      </c>
      <c r="AH80" s="9">
        <f t="shared" si="74"/>
        <v>0.20684981264094668</v>
      </c>
      <c r="AI80" s="9">
        <f t="shared" si="53"/>
        <v>71.500313073921603</v>
      </c>
      <c r="AJ80" s="10">
        <f t="shared" si="54"/>
        <v>1.7309955670046708E-3</v>
      </c>
      <c r="AK80" s="17">
        <f t="shared" si="75"/>
        <v>0.33635587703134123</v>
      </c>
      <c r="AL80" s="9">
        <f t="shared" si="55"/>
        <v>71.629819138311987</v>
      </c>
      <c r="AM80" s="10">
        <f t="shared" si="56"/>
        <v>1.5895632584569978E-3</v>
      </c>
      <c r="AO80" s="9">
        <f t="shared" si="76"/>
        <v>-1.2142300942038335</v>
      </c>
      <c r="AP80" s="9">
        <f t="shared" si="57"/>
        <v>159.34436766897315</v>
      </c>
      <c r="AQ80" s="10">
        <f t="shared" si="58"/>
        <v>3.252572058930394E-3</v>
      </c>
      <c r="AR80" s="9">
        <f t="shared" si="77"/>
        <v>-1.3266468782570875</v>
      </c>
      <c r="AS80" s="9">
        <f t="shared" si="59"/>
        <v>159.23195088491988</v>
      </c>
      <c r="AT80" s="10">
        <f t="shared" si="60"/>
        <v>3.3288960006872337E-3</v>
      </c>
      <c r="AU80" s="9">
        <f t="shared" si="78"/>
        <v>-0.95472000010414315</v>
      </c>
      <c r="AV80" s="9">
        <f t="shared" si="61"/>
        <v>159.60387776307283</v>
      </c>
      <c r="AW80" s="10">
        <f t="shared" si="62"/>
        <v>3.0797611165771662E-3</v>
      </c>
      <c r="AX80" s="9">
        <f t="shared" si="79"/>
        <v>-0.7172537357578066</v>
      </c>
      <c r="AY80" s="9">
        <f t="shared" si="63"/>
        <v>159.84134402741918</v>
      </c>
      <c r="AZ80" s="10">
        <f t="shared" si="64"/>
        <v>2.9257623664257658E-3</v>
      </c>
    </row>
    <row r="81" spans="1:52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  <c r="G81" s="2"/>
      <c r="H81" s="34"/>
      <c r="I81" s="9">
        <f t="shared" si="65"/>
        <v>73.56579428821729</v>
      </c>
      <c r="J81" s="9">
        <f t="shared" si="40"/>
        <v>1.3814912882172905</v>
      </c>
      <c r="K81" s="9">
        <f t="shared" si="66"/>
        <v>72.473184689342787</v>
      </c>
      <c r="L81" s="9">
        <f t="shared" si="41"/>
        <v>0.28888168934278724</v>
      </c>
      <c r="M81" s="9">
        <f t="shared" si="67"/>
        <v>73.1143904675763</v>
      </c>
      <c r="N81" s="9">
        <f t="shared" si="42"/>
        <v>0.93008746757629979</v>
      </c>
      <c r="O81" s="9">
        <f t="shared" si="68"/>
        <v>73.830336327968027</v>
      </c>
      <c r="P81" s="9">
        <f t="shared" si="43"/>
        <v>1.646033327968027</v>
      </c>
      <c r="Q81" s="34"/>
      <c r="R81" s="9">
        <f t="shared" si="69"/>
        <v>166.82614983087376</v>
      </c>
      <c r="S81" s="9">
        <f t="shared" si="44"/>
        <v>4.0336698308737482</v>
      </c>
      <c r="T81" s="9">
        <f t="shared" si="70"/>
        <v>164.30028560907448</v>
      </c>
      <c r="U81" s="9">
        <f t="shared" si="45"/>
        <v>1.5078056090744667</v>
      </c>
      <c r="V81" s="9">
        <f t="shared" si="71"/>
        <v>165.19125614342965</v>
      </c>
      <c r="W81" s="9">
        <f t="shared" si="46"/>
        <v>2.3987761434296431</v>
      </c>
      <c r="X81" s="9">
        <f t="shared" si="47"/>
        <v>166.79671139002505</v>
      </c>
      <c r="Y81" s="9">
        <f t="shared" si="48"/>
        <v>4.0042313900250406</v>
      </c>
      <c r="AB81" s="9">
        <f t="shared" si="72"/>
        <v>-9.310203800721023E-2</v>
      </c>
      <c r="AC81" s="9">
        <f t="shared" si="49"/>
        <v>73.021288429569083</v>
      </c>
      <c r="AD81" s="10">
        <f t="shared" si="50"/>
        <v>1.3444673526256002E-4</v>
      </c>
      <c r="AE81" s="9">
        <f t="shared" si="73"/>
        <v>0.24195902850803214</v>
      </c>
      <c r="AF81" s="9">
        <f t="shared" si="51"/>
        <v>73.356349496084334</v>
      </c>
      <c r="AG81" s="10">
        <f t="shared" si="52"/>
        <v>2.6363565598423277E-4</v>
      </c>
      <c r="AH81" s="9">
        <f t="shared" si="74"/>
        <v>0.93318463978556321</v>
      </c>
      <c r="AI81" s="9">
        <f t="shared" si="53"/>
        <v>74.047575107361865</v>
      </c>
      <c r="AJ81" s="10">
        <f t="shared" si="54"/>
        <v>6.662957311152917E-4</v>
      </c>
      <c r="AK81" s="17">
        <f t="shared" si="75"/>
        <v>1.5982415069060039</v>
      </c>
      <c r="AL81" s="9">
        <f t="shared" si="55"/>
        <v>74.712631974482306</v>
      </c>
      <c r="AM81" s="10">
        <f t="shared" si="56"/>
        <v>1.226822207002819E-3</v>
      </c>
      <c r="AO81" s="9">
        <f t="shared" si="76"/>
        <v>-0.33719682303535681</v>
      </c>
      <c r="AP81" s="9">
        <f t="shared" si="57"/>
        <v>164.8540593203943</v>
      </c>
      <c r="AQ81" s="10">
        <f t="shared" si="58"/>
        <v>1.6037306143463017E-4</v>
      </c>
      <c r="AR81" s="9">
        <f t="shared" si="77"/>
        <v>0.16317943637035404</v>
      </c>
      <c r="AS81" s="9">
        <f t="shared" si="59"/>
        <v>165.3544355798</v>
      </c>
      <c r="AT81" s="10">
        <f t="shared" si="60"/>
        <v>2.4767063200566093E-4</v>
      </c>
      <c r="AU81" s="9">
        <f t="shared" si="78"/>
        <v>1.5596002710564267</v>
      </c>
      <c r="AV81" s="9">
        <f t="shared" si="61"/>
        <v>166.75085641448609</v>
      </c>
      <c r="AW81" s="10">
        <f t="shared" si="62"/>
        <v>5.9124230561325829E-4</v>
      </c>
      <c r="AX81" s="9">
        <f t="shared" si="79"/>
        <v>3.8301715628511053</v>
      </c>
      <c r="AY81" s="9">
        <f t="shared" si="63"/>
        <v>169.02142770628075</v>
      </c>
      <c r="AZ81" s="10">
        <f t="shared" si="64"/>
        <v>1.4640661212961324E-3</v>
      </c>
    </row>
    <row r="82" spans="1:52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  <c r="G82" s="2"/>
      <c r="H82" s="34"/>
      <c r="I82" s="9">
        <f t="shared" si="65"/>
        <v>73.358570594984698</v>
      </c>
      <c r="J82" s="9">
        <f t="shared" si="40"/>
        <v>2.1328855949846997</v>
      </c>
      <c r="K82" s="9">
        <f t="shared" si="66"/>
        <v>72.37207609807281</v>
      </c>
      <c r="L82" s="9">
        <f t="shared" si="41"/>
        <v>1.1463910980728116</v>
      </c>
      <c r="M82" s="9">
        <f t="shared" si="67"/>
        <v>72.60284236040934</v>
      </c>
      <c r="N82" s="9">
        <f t="shared" si="42"/>
        <v>1.3771573604093419</v>
      </c>
      <c r="O82" s="9">
        <f t="shared" si="68"/>
        <v>72.59581133199201</v>
      </c>
      <c r="P82" s="9">
        <f t="shared" si="43"/>
        <v>1.3701263319920116</v>
      </c>
      <c r="Q82" s="34"/>
      <c r="R82" s="9">
        <f t="shared" si="69"/>
        <v>166.22109935624269</v>
      </c>
      <c r="S82" s="9">
        <f t="shared" si="44"/>
        <v>4.3071283562426856</v>
      </c>
      <c r="T82" s="9">
        <f t="shared" si="70"/>
        <v>163.77255364589843</v>
      </c>
      <c r="U82" s="9">
        <f t="shared" si="45"/>
        <v>1.8585826458984229</v>
      </c>
      <c r="V82" s="9">
        <f t="shared" si="71"/>
        <v>163.87192926454335</v>
      </c>
      <c r="W82" s="9">
        <f t="shared" si="46"/>
        <v>1.9579582645433504</v>
      </c>
      <c r="X82" s="9">
        <f t="shared" si="47"/>
        <v>163.79353784750629</v>
      </c>
      <c r="Y82" s="9">
        <f t="shared" si="48"/>
        <v>1.8795668475062826</v>
      </c>
      <c r="AB82" s="9">
        <f t="shared" si="72"/>
        <v>-0.15586894838117257</v>
      </c>
      <c r="AC82" s="9">
        <f t="shared" si="49"/>
        <v>72.446973412028171</v>
      </c>
      <c r="AD82" s="10">
        <f t="shared" si="50"/>
        <v>2.9401074559542414E-4</v>
      </c>
      <c r="AE82" s="9">
        <f t="shared" si="73"/>
        <v>5.3582244589284289E-2</v>
      </c>
      <c r="AF82" s="9">
        <f t="shared" si="51"/>
        <v>72.65642460499862</v>
      </c>
      <c r="AG82" s="10">
        <f t="shared" si="52"/>
        <v>4.0350407879171101E-4</v>
      </c>
      <c r="AH82" s="9">
        <f t="shared" si="74"/>
        <v>0.2830549036569282</v>
      </c>
      <c r="AI82" s="9">
        <f t="shared" si="53"/>
        <v>72.885897264066273</v>
      </c>
      <c r="AJ82" s="10">
        <f t="shared" si="54"/>
        <v>5.4331784071030658E-4</v>
      </c>
      <c r="AK82" s="17">
        <f t="shared" si="75"/>
        <v>-0.19507966505601471</v>
      </c>
      <c r="AL82" s="9">
        <f t="shared" si="55"/>
        <v>72.407762695353327</v>
      </c>
      <c r="AM82" s="10">
        <f t="shared" si="56"/>
        <v>2.7543477806667177E-4</v>
      </c>
      <c r="AO82" s="9">
        <f t="shared" si="76"/>
        <v>-0.48451633141299844</v>
      </c>
      <c r="AP82" s="9">
        <f t="shared" si="57"/>
        <v>163.38741293313035</v>
      </c>
      <c r="AQ82" s="10">
        <f t="shared" si="58"/>
        <v>8.281278734285345E-5</v>
      </c>
      <c r="AR82" s="9">
        <f t="shared" si="77"/>
        <v>-0.20744714244380968</v>
      </c>
      <c r="AS82" s="9">
        <f t="shared" si="59"/>
        <v>163.66448212209954</v>
      </c>
      <c r="AT82" s="10">
        <f t="shared" si="60"/>
        <v>1.168856242499776E-4</v>
      </c>
      <c r="AU82" s="9">
        <f t="shared" si="78"/>
        <v>0.2640830535821993</v>
      </c>
      <c r="AV82" s="9">
        <f t="shared" si="61"/>
        <v>164.13601231812555</v>
      </c>
      <c r="AW82" s="10">
        <f t="shared" si="62"/>
        <v>1.8833698433634569E-4</v>
      </c>
      <c r="AX82" s="9">
        <f t="shared" si="79"/>
        <v>-0.54690211262568977</v>
      </c>
      <c r="AY82" s="9">
        <f t="shared" si="63"/>
        <v>163.32502715191765</v>
      </c>
      <c r="AZ82" s="10">
        <f t="shared" si="64"/>
        <v>7.5948630087325101E-5</v>
      </c>
    </row>
    <row r="83" spans="1:52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  <c r="G83" s="2"/>
      <c r="H83" s="34"/>
      <c r="I83" s="9">
        <f t="shared" si="65"/>
        <v>73.038637755737</v>
      </c>
      <c r="J83" s="9">
        <f t="shared" si="40"/>
        <v>7.446329755736997</v>
      </c>
      <c r="K83" s="9">
        <f t="shared" si="66"/>
        <v>71.970839213747325</v>
      </c>
      <c r="L83" s="9">
        <f t="shared" si="41"/>
        <v>6.3785312137473227</v>
      </c>
      <c r="M83" s="9">
        <f t="shared" si="67"/>
        <v>71.845405812184197</v>
      </c>
      <c r="N83" s="9">
        <f t="shared" si="42"/>
        <v>6.253097812184194</v>
      </c>
      <c r="O83" s="9">
        <f t="shared" si="68"/>
        <v>71.568216582998005</v>
      </c>
      <c r="P83" s="9">
        <f t="shared" si="43"/>
        <v>5.9759085829980023</v>
      </c>
      <c r="Q83" s="34"/>
      <c r="R83" s="9">
        <f t="shared" si="69"/>
        <v>165.57503010280627</v>
      </c>
      <c r="S83" s="9">
        <f t="shared" si="44"/>
        <v>14.686968102806276</v>
      </c>
      <c r="T83" s="9">
        <f t="shared" si="70"/>
        <v>163.12204971983397</v>
      </c>
      <c r="U83" s="9">
        <f t="shared" si="45"/>
        <v>12.233987719833976</v>
      </c>
      <c r="V83" s="9">
        <f t="shared" si="71"/>
        <v>162.79505221904452</v>
      </c>
      <c r="W83" s="9">
        <f t="shared" si="46"/>
        <v>11.90699021904453</v>
      </c>
      <c r="X83" s="9">
        <f t="shared" si="47"/>
        <v>162.38386271187659</v>
      </c>
      <c r="Y83" s="9">
        <f t="shared" si="48"/>
        <v>11.495800711876598</v>
      </c>
      <c r="AB83" s="9">
        <f t="shared" si="72"/>
        <v>-0.24610408835776823</v>
      </c>
      <c r="AC83" s="9">
        <f t="shared" si="49"/>
        <v>71.599301723826429</v>
      </c>
      <c r="AD83" s="10">
        <f t="shared" si="50"/>
        <v>8.3870364595420438E-3</v>
      </c>
      <c r="AE83" s="9">
        <f t="shared" si="73"/>
        <v>-0.14917245361432271</v>
      </c>
      <c r="AF83" s="9">
        <f t="shared" si="51"/>
        <v>71.69623335856987</v>
      </c>
      <c r="AG83" s="10">
        <f t="shared" si="52"/>
        <v>8.6598945366050794E-3</v>
      </c>
      <c r="AH83" s="9">
        <f t="shared" si="74"/>
        <v>-0.18516624969000417</v>
      </c>
      <c r="AI83" s="9">
        <f t="shared" si="53"/>
        <v>71.660239562494198</v>
      </c>
      <c r="AJ83" s="10">
        <f t="shared" si="54"/>
        <v>8.5580638516510616E-3</v>
      </c>
      <c r="AK83" s="17">
        <f t="shared" si="75"/>
        <v>-0.67308301574977436</v>
      </c>
      <c r="AL83" s="9">
        <f t="shared" si="55"/>
        <v>71.172322796434429</v>
      </c>
      <c r="AM83" s="10">
        <f t="shared" si="56"/>
        <v>7.2371050335444786E-3</v>
      </c>
      <c r="AO83" s="9">
        <f t="shared" si="76"/>
        <v>-0.57337043852587355</v>
      </c>
      <c r="AP83" s="9">
        <f t="shared" si="57"/>
        <v>162.22168178051865</v>
      </c>
      <c r="AQ83" s="10">
        <f t="shared" si="58"/>
        <v>5.641927703106518E-3</v>
      </c>
      <c r="AR83" s="9">
        <f t="shared" si="77"/>
        <v>-0.42480461820756543</v>
      </c>
      <c r="AS83" s="9">
        <f t="shared" si="59"/>
        <v>162.37024760083696</v>
      </c>
      <c r="AT83" s="10">
        <f t="shared" si="60"/>
        <v>5.7908106471088504E-3</v>
      </c>
      <c r="AU83" s="9">
        <f t="shared" si="78"/>
        <v>-0.33934899100426508</v>
      </c>
      <c r="AV83" s="9">
        <f t="shared" si="61"/>
        <v>162.45570322804025</v>
      </c>
      <c r="AW83" s="10">
        <f t="shared" si="62"/>
        <v>5.8773270734146198E-3</v>
      </c>
      <c r="AX83" s="9">
        <f t="shared" si="79"/>
        <v>-0.99738080556786135</v>
      </c>
      <c r="AY83" s="9">
        <f t="shared" si="63"/>
        <v>161.79767141347665</v>
      </c>
      <c r="AZ83" s="10">
        <f t="shared" si="64"/>
        <v>5.2276757630474084E-3</v>
      </c>
    </row>
    <row r="84" spans="1:52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  <c r="G84" s="2"/>
      <c r="H84" s="34"/>
      <c r="I84" s="9">
        <f t="shared" si="65"/>
        <v>71.921688292376444</v>
      </c>
      <c r="J84" s="9">
        <f t="shared" si="40"/>
        <v>1.6053202923764474</v>
      </c>
      <c r="K84" s="9">
        <f t="shared" si="66"/>
        <v>69.738353288935755</v>
      </c>
      <c r="L84" s="9">
        <f t="shared" si="41"/>
        <v>0.57801471106424174</v>
      </c>
      <c r="M84" s="9">
        <f t="shared" si="67"/>
        <v>68.40620201548289</v>
      </c>
      <c r="N84" s="9">
        <f t="shared" si="42"/>
        <v>1.9101659845171071</v>
      </c>
      <c r="O84" s="9">
        <f t="shared" si="68"/>
        <v>67.0862851457495</v>
      </c>
      <c r="P84" s="9">
        <f t="shared" si="43"/>
        <v>3.2300828542504973</v>
      </c>
      <c r="Q84" s="34"/>
      <c r="R84" s="9">
        <f t="shared" si="69"/>
        <v>163.37198488738534</v>
      </c>
      <c r="S84" s="9">
        <f t="shared" si="44"/>
        <v>3.7678288873853489</v>
      </c>
      <c r="T84" s="9">
        <f t="shared" si="70"/>
        <v>158.84015401789208</v>
      </c>
      <c r="U84" s="9">
        <f t="shared" si="45"/>
        <v>0.76400198210791359</v>
      </c>
      <c r="V84" s="9">
        <f t="shared" si="71"/>
        <v>156.24620759857004</v>
      </c>
      <c r="W84" s="9">
        <f t="shared" si="46"/>
        <v>3.357948401429951</v>
      </c>
      <c r="X84" s="9">
        <f t="shared" si="47"/>
        <v>153.76201217796915</v>
      </c>
      <c r="Y84" s="9">
        <f t="shared" si="48"/>
        <v>5.8421438220308346</v>
      </c>
      <c r="AB84" s="9">
        <f t="shared" si="72"/>
        <v>-0.725069044609299</v>
      </c>
      <c r="AC84" s="9">
        <f t="shared" si="49"/>
        <v>67.681132970873591</v>
      </c>
      <c r="AD84" s="10">
        <f t="shared" si="50"/>
        <v>1.4045132765170825E-3</v>
      </c>
      <c r="AE84" s="9">
        <f t="shared" si="73"/>
        <v>-0.97168028938606876</v>
      </c>
      <c r="AF84" s="9">
        <f t="shared" si="51"/>
        <v>67.434521726096818</v>
      </c>
      <c r="AG84" s="10">
        <f t="shared" si="52"/>
        <v>1.6796885448509286E-3</v>
      </c>
      <c r="AH84" s="9">
        <f t="shared" si="74"/>
        <v>-1.6494831458450903</v>
      </c>
      <c r="AI84" s="9">
        <f t="shared" si="53"/>
        <v>66.756718869637794</v>
      </c>
      <c r="AJ84" s="10">
        <f t="shared" si="54"/>
        <v>2.5627221575579557E-3</v>
      </c>
      <c r="AK84" s="17">
        <f t="shared" si="75"/>
        <v>-3.0242856795585769</v>
      </c>
      <c r="AL84" s="9">
        <f t="shared" si="55"/>
        <v>65.381916335924316</v>
      </c>
      <c r="AM84" s="10">
        <f t="shared" si="56"/>
        <v>4.9245317021814313E-3</v>
      </c>
      <c r="AO84" s="9">
        <f t="shared" si="76"/>
        <v>-1.4696915658181651</v>
      </c>
      <c r="AP84" s="9">
        <f t="shared" si="57"/>
        <v>154.77651603275189</v>
      </c>
      <c r="AQ84" s="10">
        <f t="shared" si="58"/>
        <v>9.149162816981688E-4</v>
      </c>
      <c r="AR84" s="9">
        <f t="shared" si="77"/>
        <v>-1.9558146187742949</v>
      </c>
      <c r="AS84" s="9">
        <f t="shared" si="59"/>
        <v>154.29039297979574</v>
      </c>
      <c r="AT84" s="10">
        <f t="shared" si="60"/>
        <v>1.108449654515108E-3</v>
      </c>
      <c r="AU84" s="9">
        <f t="shared" si="78"/>
        <v>-3.1336220242658634</v>
      </c>
      <c r="AV84" s="9">
        <f t="shared" si="61"/>
        <v>153.11258557430418</v>
      </c>
      <c r="AW84" s="10">
        <f t="shared" si="62"/>
        <v>1.6542881323177673E-3</v>
      </c>
      <c r="AX84" s="9">
        <f t="shared" si="79"/>
        <v>-5.7161250482384895</v>
      </c>
      <c r="AY84" s="9">
        <f t="shared" si="63"/>
        <v>150.53008255033154</v>
      </c>
      <c r="AZ84" s="10">
        <f t="shared" si="64"/>
        <v>3.232333689635681E-3</v>
      </c>
    </row>
    <row r="85" spans="1:52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  <c r="G85" s="2"/>
      <c r="H85" s="34"/>
      <c r="I85" s="9">
        <f t="shared" si="65"/>
        <v>71.680890248519972</v>
      </c>
      <c r="J85" s="9">
        <f t="shared" si="40"/>
        <v>3.8066452485199704</v>
      </c>
      <c r="K85" s="9">
        <f t="shared" si="66"/>
        <v>69.940658437808239</v>
      </c>
      <c r="L85" s="9">
        <f t="shared" si="41"/>
        <v>2.0664134378082366</v>
      </c>
      <c r="M85" s="9">
        <f t="shared" si="67"/>
        <v>69.456793306967299</v>
      </c>
      <c r="N85" s="9">
        <f t="shared" si="42"/>
        <v>1.582548306967297</v>
      </c>
      <c r="O85" s="9">
        <f t="shared" si="68"/>
        <v>69.508847286437373</v>
      </c>
      <c r="P85" s="9">
        <f t="shared" si="43"/>
        <v>1.6346022864373708</v>
      </c>
      <c r="Q85" s="34"/>
      <c r="R85" s="9">
        <f t="shared" si="69"/>
        <v>162.80681055427752</v>
      </c>
      <c r="S85" s="9">
        <f t="shared" si="44"/>
        <v>11.395586554277514</v>
      </c>
      <c r="T85" s="9">
        <f t="shared" si="70"/>
        <v>159.10755471162986</v>
      </c>
      <c r="U85" s="9">
        <f t="shared" si="45"/>
        <v>7.6963307116298552</v>
      </c>
      <c r="V85" s="9">
        <f t="shared" si="71"/>
        <v>158.09307921935653</v>
      </c>
      <c r="W85" s="9">
        <f t="shared" si="46"/>
        <v>6.681855219356521</v>
      </c>
      <c r="X85" s="9">
        <f t="shared" si="47"/>
        <v>158.14362004449228</v>
      </c>
      <c r="Y85" s="9">
        <f t="shared" si="48"/>
        <v>6.7323960444922761</v>
      </c>
      <c r="AB85" s="9">
        <f t="shared" si="72"/>
        <v>-0.45871999419524284</v>
      </c>
      <c r="AC85" s="9">
        <f t="shared" si="49"/>
        <v>68.99807331277205</v>
      </c>
      <c r="AD85" s="10">
        <f t="shared" si="50"/>
        <v>2.7415105077176238E-4</v>
      </c>
      <c r="AE85" s="9">
        <f t="shared" si="73"/>
        <v>-0.4661123941684493</v>
      </c>
      <c r="AF85" s="9">
        <f t="shared" si="51"/>
        <v>68.990680912798851</v>
      </c>
      <c r="AG85" s="10">
        <f t="shared" si="52"/>
        <v>2.7055625123501942E-4</v>
      </c>
      <c r="AH85" s="9">
        <f t="shared" si="74"/>
        <v>-0.43444964904681571</v>
      </c>
      <c r="AI85" s="9">
        <f t="shared" si="53"/>
        <v>69.022343657920487</v>
      </c>
      <c r="AJ85" s="10">
        <f t="shared" si="54"/>
        <v>2.8612011772029516E-4</v>
      </c>
      <c r="AK85" s="17">
        <f t="shared" si="75"/>
        <v>0.43935974582796089</v>
      </c>
      <c r="AL85" s="9">
        <f t="shared" si="55"/>
        <v>69.896153052795256</v>
      </c>
      <c r="AM85" s="10">
        <f t="shared" si="56"/>
        <v>8.873864244374768E-4</v>
      </c>
      <c r="AO85" s="9">
        <f t="shared" si="76"/>
        <v>-0.97220708782746734</v>
      </c>
      <c r="AP85" s="9">
        <f t="shared" si="57"/>
        <v>157.12087213152907</v>
      </c>
      <c r="AQ85" s="10">
        <f t="shared" si="58"/>
        <v>1.4220096678466999E-3</v>
      </c>
      <c r="AR85" s="9">
        <f t="shared" si="77"/>
        <v>-1.0051430588840993</v>
      </c>
      <c r="AS85" s="9">
        <f t="shared" si="59"/>
        <v>157.08793616047242</v>
      </c>
      <c r="AT85" s="10">
        <f t="shared" si="60"/>
        <v>1.4056513269781671E-3</v>
      </c>
      <c r="AU85" s="9">
        <f t="shared" si="78"/>
        <v>-0.89239988399230585</v>
      </c>
      <c r="AV85" s="9">
        <f t="shared" si="61"/>
        <v>157.20067933536421</v>
      </c>
      <c r="AW85" s="10">
        <f t="shared" si="62"/>
        <v>1.4620400684255588E-3</v>
      </c>
      <c r="AX85" s="9">
        <f t="shared" si="79"/>
        <v>0.71242212043274067</v>
      </c>
      <c r="AY85" s="9">
        <f t="shared" si="63"/>
        <v>158.80550133978926</v>
      </c>
      <c r="AZ85" s="10">
        <f t="shared" si="64"/>
        <v>2.3849283217930511E-3</v>
      </c>
    </row>
    <row r="86" spans="1:52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  <c r="G86" s="2"/>
      <c r="H86" s="34"/>
      <c r="I86" s="9">
        <f t="shared" si="65"/>
        <v>71.109893461241967</v>
      </c>
      <c r="J86" s="9">
        <f t="shared" si="40"/>
        <v>9.9385524612419687</v>
      </c>
      <c r="K86" s="9">
        <f t="shared" si="66"/>
        <v>69.217413734575359</v>
      </c>
      <c r="L86" s="9">
        <f t="shared" si="41"/>
        <v>8.0460727345753611</v>
      </c>
      <c r="M86" s="9">
        <f t="shared" si="67"/>
        <v>68.586391738135291</v>
      </c>
      <c r="N86" s="9">
        <f t="shared" si="42"/>
        <v>7.4150507381352924</v>
      </c>
      <c r="O86" s="9">
        <f t="shared" si="68"/>
        <v>68.282895571609345</v>
      </c>
      <c r="P86" s="9">
        <f t="shared" si="43"/>
        <v>7.1115545716093465</v>
      </c>
      <c r="Q86" s="34"/>
      <c r="R86" s="9">
        <f t="shared" si="69"/>
        <v>161.09747257113588</v>
      </c>
      <c r="S86" s="9">
        <f t="shared" si="44"/>
        <v>27.987075571135875</v>
      </c>
      <c r="T86" s="9">
        <f t="shared" si="70"/>
        <v>156.4138389625594</v>
      </c>
      <c r="U86" s="9">
        <f t="shared" si="45"/>
        <v>23.30344196255939</v>
      </c>
      <c r="V86" s="9">
        <f t="shared" si="71"/>
        <v>154.41805884871042</v>
      </c>
      <c r="W86" s="9">
        <f t="shared" si="46"/>
        <v>21.30766184871041</v>
      </c>
      <c r="X86" s="9">
        <f t="shared" si="47"/>
        <v>153.09432301112307</v>
      </c>
      <c r="Y86" s="9">
        <f t="shared" si="48"/>
        <v>19.98392601112306</v>
      </c>
      <c r="AB86" s="9">
        <f t="shared" si="72"/>
        <v>-0.52047223039075763</v>
      </c>
      <c r="AC86" s="9">
        <f t="shared" si="49"/>
        <v>68.065919507744539</v>
      </c>
      <c r="AD86" s="10">
        <f t="shared" si="50"/>
        <v>1.2703384403438819E-2</v>
      </c>
      <c r="AE86" s="9">
        <f t="shared" si="73"/>
        <v>-0.56718468783433906</v>
      </c>
      <c r="AF86" s="9">
        <f t="shared" si="51"/>
        <v>68.019207050300949</v>
      </c>
      <c r="AG86" s="10">
        <f t="shared" si="52"/>
        <v>1.2531830459662795E-2</v>
      </c>
      <c r="AH86" s="9">
        <f t="shared" si="74"/>
        <v>-0.63062801295015247</v>
      </c>
      <c r="AI86" s="9">
        <f t="shared" si="53"/>
        <v>67.955763725185136</v>
      </c>
      <c r="AJ86" s="10">
        <f t="shared" si="54"/>
        <v>1.2300699186558345E-2</v>
      </c>
      <c r="AK86" s="17">
        <f t="shared" si="75"/>
        <v>-0.67393737163301293</v>
      </c>
      <c r="AL86" s="9">
        <f t="shared" si="55"/>
        <v>67.912454366502274</v>
      </c>
      <c r="AM86" s="10">
        <f t="shared" si="56"/>
        <v>1.2144153812743348E-2</v>
      </c>
      <c r="AO86" s="9">
        <f t="shared" si="76"/>
        <v>-1.3776290802502635</v>
      </c>
      <c r="AP86" s="9">
        <f t="shared" si="57"/>
        <v>153.04042976846014</v>
      </c>
      <c r="AQ86" s="10">
        <f t="shared" si="58"/>
        <v>2.2417752396460069E-2</v>
      </c>
      <c r="AR86" s="9">
        <f t="shared" si="77"/>
        <v>-1.6726123868246017</v>
      </c>
      <c r="AS86" s="9">
        <f t="shared" si="59"/>
        <v>152.74544646188582</v>
      </c>
      <c r="AT86" s="10">
        <f t="shared" si="60"/>
        <v>2.1759055594763557E-2</v>
      </c>
      <c r="AU86" s="9">
        <f t="shared" si="78"/>
        <v>-2.1445791029865173</v>
      </c>
      <c r="AV86" s="9">
        <f t="shared" si="61"/>
        <v>152.2734797457239</v>
      </c>
      <c r="AW86" s="10">
        <f t="shared" si="62"/>
        <v>2.0725584739316773E-2</v>
      </c>
      <c r="AX86" s="9">
        <f t="shared" si="79"/>
        <v>-3.0169039969842819</v>
      </c>
      <c r="AY86" s="9">
        <f t="shared" si="63"/>
        <v>151.40115485172615</v>
      </c>
      <c r="AZ86" s="10">
        <f t="shared" si="64"/>
        <v>1.8881628259940577E-2</v>
      </c>
    </row>
    <row r="87" spans="1:52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  <c r="G87" s="2"/>
      <c r="H87" s="34"/>
      <c r="I87" s="9">
        <f t="shared" si="65"/>
        <v>69.619110592055662</v>
      </c>
      <c r="J87" s="9">
        <f t="shared" si="40"/>
        <v>1.1189355920556636</v>
      </c>
      <c r="K87" s="9">
        <f t="shared" si="66"/>
        <v>66.401288277473981</v>
      </c>
      <c r="L87" s="9">
        <f t="shared" si="41"/>
        <v>2.0988867225260179</v>
      </c>
      <c r="M87" s="9">
        <f t="shared" si="67"/>
        <v>64.508113832160873</v>
      </c>
      <c r="N87" s="9">
        <f t="shared" si="42"/>
        <v>3.9920611678391253</v>
      </c>
      <c r="O87" s="9">
        <f t="shared" si="68"/>
        <v>62.949229642902338</v>
      </c>
      <c r="P87" s="9">
        <f t="shared" si="43"/>
        <v>5.5509453570976603</v>
      </c>
      <c r="Q87" s="34"/>
      <c r="R87" s="9">
        <f t="shared" si="69"/>
        <v>156.89941123546549</v>
      </c>
      <c r="S87" s="9">
        <f t="shared" si="44"/>
        <v>9.4168372354654934</v>
      </c>
      <c r="T87" s="9">
        <f t="shared" si="70"/>
        <v>148.25763427566361</v>
      </c>
      <c r="U87" s="9">
        <f t="shared" si="45"/>
        <v>0.77506027566360558</v>
      </c>
      <c r="V87" s="9">
        <f t="shared" si="71"/>
        <v>142.6988448319197</v>
      </c>
      <c r="W87" s="9">
        <f t="shared" si="46"/>
        <v>4.7837291680802991</v>
      </c>
      <c r="X87" s="9">
        <f t="shared" si="47"/>
        <v>138.10637850278076</v>
      </c>
      <c r="Y87" s="9">
        <f t="shared" si="48"/>
        <v>9.3761954972192427</v>
      </c>
      <c r="AB87" s="9">
        <f t="shared" si="72"/>
        <v>-1.0541430817283066</v>
      </c>
      <c r="AC87" s="9">
        <f t="shared" si="49"/>
        <v>63.453970750432568</v>
      </c>
      <c r="AD87" s="10">
        <f t="shared" si="50"/>
        <v>5.4268308849519387E-3</v>
      </c>
      <c r="AE87" s="9">
        <f t="shared" si="73"/>
        <v>-1.4449579923693587</v>
      </c>
      <c r="AF87" s="9">
        <f t="shared" si="51"/>
        <v>63.063155839791513</v>
      </c>
      <c r="AG87" s="10">
        <f t="shared" si="52"/>
        <v>6.2999683108404285E-3</v>
      </c>
      <c r="AH87" s="9">
        <f t="shared" si="74"/>
        <v>-2.1820704648110718</v>
      </c>
      <c r="AI87" s="9">
        <f t="shared" si="53"/>
        <v>62.326043367349804</v>
      </c>
      <c r="AJ87" s="10">
        <f t="shared" si="54"/>
        <v>8.1239717928113866E-3</v>
      </c>
      <c r="AK87" s="17">
        <f t="shared" si="75"/>
        <v>-3.5676268258232064</v>
      </c>
      <c r="AL87" s="9">
        <f t="shared" si="55"/>
        <v>60.940487006337669</v>
      </c>
      <c r="AM87" s="10">
        <f t="shared" si="56"/>
        <v>1.2179357570686054E-2</v>
      </c>
      <c r="AO87" s="9">
        <f t="shared" si="76"/>
        <v>-2.9288668207313311</v>
      </c>
      <c r="AP87" s="9">
        <f t="shared" si="57"/>
        <v>139.76997801118836</v>
      </c>
      <c r="AQ87" s="10">
        <f t="shared" si="58"/>
        <v>2.7347633241922671E-3</v>
      </c>
      <c r="AR87" s="9">
        <f t="shared" si="77"/>
        <v>-4.1842627943161297</v>
      </c>
      <c r="AS87" s="9">
        <f t="shared" si="59"/>
        <v>138.51458203760356</v>
      </c>
      <c r="AT87" s="10">
        <f t="shared" si="60"/>
        <v>3.6975069866379971E-3</v>
      </c>
      <c r="AU87" s="9">
        <f t="shared" si="78"/>
        <v>-6.4531648141984066</v>
      </c>
      <c r="AV87" s="9">
        <f t="shared" si="61"/>
        <v>136.2456800177213</v>
      </c>
      <c r="AW87" s="10">
        <f t="shared" si="62"/>
        <v>5.8051193017545728E-3</v>
      </c>
      <c r="AX87" s="9">
        <f t="shared" si="79"/>
        <v>-10.413867513819751</v>
      </c>
      <c r="AY87" s="9">
        <f t="shared" si="63"/>
        <v>132.28497731809995</v>
      </c>
      <c r="AZ87" s="10">
        <f t="shared" si="64"/>
        <v>1.0618628143376111E-2</v>
      </c>
    </row>
    <row r="88" spans="1:52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  <c r="G88" s="2"/>
      <c r="H88" s="34"/>
      <c r="I88" s="9">
        <f t="shared" si="65"/>
        <v>69.451270253247316</v>
      </c>
      <c r="J88" s="9">
        <f t="shared" si="40"/>
        <v>9.7634382532473154</v>
      </c>
      <c r="K88" s="9">
        <f t="shared" si="66"/>
        <v>67.135898630358085</v>
      </c>
      <c r="L88" s="9">
        <f t="shared" si="41"/>
        <v>7.4480666303580847</v>
      </c>
      <c r="M88" s="9">
        <f t="shared" si="67"/>
        <v>66.703747474472394</v>
      </c>
      <c r="N88" s="9">
        <f t="shared" si="42"/>
        <v>7.0159154744723935</v>
      </c>
      <c r="O88" s="9">
        <f t="shared" si="68"/>
        <v>67.112438660725587</v>
      </c>
      <c r="P88" s="9">
        <f t="shared" si="43"/>
        <v>7.4246066607255869</v>
      </c>
      <c r="Q88" s="34"/>
      <c r="R88" s="9">
        <f t="shared" si="69"/>
        <v>155.48688565014567</v>
      </c>
      <c r="S88" s="9">
        <f t="shared" si="44"/>
        <v>21.961906650145664</v>
      </c>
      <c r="T88" s="9">
        <f t="shared" si="70"/>
        <v>147.98636317918135</v>
      </c>
      <c r="U88" s="9">
        <f t="shared" si="45"/>
        <v>14.461384179181351</v>
      </c>
      <c r="V88" s="9">
        <f t="shared" si="71"/>
        <v>145.32989587436384</v>
      </c>
      <c r="W88" s="9">
        <f t="shared" si="46"/>
        <v>11.80491687436384</v>
      </c>
      <c r="X88" s="9">
        <f t="shared" si="47"/>
        <v>145.1385251256952</v>
      </c>
      <c r="Y88" s="9">
        <f t="shared" si="48"/>
        <v>11.613546125695194</v>
      </c>
      <c r="AB88" s="9">
        <f t="shared" si="72"/>
        <v>-0.56667657312233244</v>
      </c>
      <c r="AC88" s="9">
        <f t="shared" si="49"/>
        <v>66.137070901350057</v>
      </c>
      <c r="AD88" s="10">
        <f t="shared" si="50"/>
        <v>1.167468901107062E-2</v>
      </c>
      <c r="AE88" s="9">
        <f t="shared" si="73"/>
        <v>-0.53481008369913896</v>
      </c>
      <c r="AF88" s="9">
        <f t="shared" si="51"/>
        <v>66.168937390773252</v>
      </c>
      <c r="AG88" s="10">
        <f t="shared" si="52"/>
        <v>1.1790346218418561E-2</v>
      </c>
      <c r="AH88" s="9">
        <f t="shared" si="74"/>
        <v>-0.21210361660590549</v>
      </c>
      <c r="AI88" s="9">
        <f t="shared" si="53"/>
        <v>66.491643857866492</v>
      </c>
      <c r="AJ88" s="10">
        <f t="shared" si="54"/>
        <v>1.2993704394772841E-2</v>
      </c>
      <c r="AK88" s="17">
        <f t="shared" si="75"/>
        <v>1.3311445720913113</v>
      </c>
      <c r="AL88" s="9">
        <f t="shared" si="55"/>
        <v>68.034892046563698</v>
      </c>
      <c r="AM88" s="10">
        <f t="shared" si="56"/>
        <v>1.9556695159172438E-2</v>
      </c>
      <c r="AO88" s="9">
        <f t="shared" si="76"/>
        <v>-2.0948791412550101</v>
      </c>
      <c r="AP88" s="9">
        <f t="shared" si="57"/>
        <v>143.23501673310884</v>
      </c>
      <c r="AQ88" s="10">
        <f t="shared" si="58"/>
        <v>5.288308696699418E-3</v>
      </c>
      <c r="AR88" s="9">
        <f t="shared" si="77"/>
        <v>-2.4804343351260618</v>
      </c>
      <c r="AS88" s="9">
        <f t="shared" si="59"/>
        <v>142.84946153923778</v>
      </c>
      <c r="AT88" s="10">
        <f t="shared" si="60"/>
        <v>4.8766820728282081E-3</v>
      </c>
      <c r="AU88" s="9">
        <f t="shared" si="78"/>
        <v>-2.3652676787092597</v>
      </c>
      <c r="AV88" s="9">
        <f t="shared" si="61"/>
        <v>142.96462819565457</v>
      </c>
      <c r="AW88" s="10">
        <f t="shared" si="62"/>
        <v>4.9978897685505055E-3</v>
      </c>
      <c r="AX88" s="9">
        <f t="shared" si="79"/>
        <v>0.6743132590045573</v>
      </c>
      <c r="AY88" s="9">
        <f t="shared" si="63"/>
        <v>146.00420913336839</v>
      </c>
      <c r="AZ88" s="10">
        <f t="shared" si="64"/>
        <v>8.7347514360663313E-3</v>
      </c>
    </row>
    <row r="89" spans="1:52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  <c r="G89" s="2"/>
      <c r="H89" s="34"/>
      <c r="I89" s="9">
        <f t="shared" si="65"/>
        <v>67.986754515260216</v>
      </c>
      <c r="J89" s="9">
        <f t="shared" si="40"/>
        <v>5.6744455152602171</v>
      </c>
      <c r="K89" s="9">
        <f t="shared" si="66"/>
        <v>64.529075309732761</v>
      </c>
      <c r="L89" s="9">
        <f t="shared" si="41"/>
        <v>2.2167663097327619</v>
      </c>
      <c r="M89" s="9">
        <f t="shared" si="67"/>
        <v>62.844993963512579</v>
      </c>
      <c r="N89" s="9">
        <f t="shared" si="42"/>
        <v>0.53268496351257966</v>
      </c>
      <c r="O89" s="9">
        <f t="shared" si="68"/>
        <v>61.543983665181393</v>
      </c>
      <c r="P89" s="9">
        <f t="shared" si="43"/>
        <v>0.76832533481860565</v>
      </c>
      <c r="Q89" s="34"/>
      <c r="R89" s="9">
        <f t="shared" si="69"/>
        <v>152.19259965262381</v>
      </c>
      <c r="S89" s="9">
        <f t="shared" si="44"/>
        <v>22.092852652623804</v>
      </c>
      <c r="T89" s="9">
        <f t="shared" si="70"/>
        <v>142.92487871646787</v>
      </c>
      <c r="U89" s="9">
        <f t="shared" si="45"/>
        <v>12.825131716467865</v>
      </c>
      <c r="V89" s="9">
        <f t="shared" si="71"/>
        <v>138.83719159346373</v>
      </c>
      <c r="W89" s="9">
        <f t="shared" si="46"/>
        <v>8.7374445934637208</v>
      </c>
      <c r="X89" s="9">
        <f t="shared" si="47"/>
        <v>136.42836553142379</v>
      </c>
      <c r="Y89" s="9">
        <f t="shared" si="48"/>
        <v>6.3286185314237855</v>
      </c>
      <c r="AB89" s="9">
        <f t="shared" si="72"/>
        <v>-1.0604881137979549</v>
      </c>
      <c r="AC89" s="9">
        <f t="shared" si="49"/>
        <v>61.784505849714627</v>
      </c>
      <c r="AD89" s="10">
        <f t="shared" si="50"/>
        <v>7.1745764424074196E-5</v>
      </c>
      <c r="AE89" s="9">
        <f t="shared" si="73"/>
        <v>-1.3657959405143081</v>
      </c>
      <c r="AF89" s="9">
        <f t="shared" si="51"/>
        <v>61.479198022998268</v>
      </c>
      <c r="AG89" s="10">
        <f t="shared" si="52"/>
        <v>1.7875492844733005E-4</v>
      </c>
      <c r="AH89" s="9">
        <f t="shared" si="74"/>
        <v>-1.8530960690651648</v>
      </c>
      <c r="AI89" s="9">
        <f t="shared" si="53"/>
        <v>60.991897894447412</v>
      </c>
      <c r="AJ89" s="10">
        <f t="shared" si="54"/>
        <v>4.4902513060418066E-4</v>
      </c>
      <c r="AK89" s="17">
        <f t="shared" si="75"/>
        <v>-3.080268798502146</v>
      </c>
      <c r="AL89" s="9">
        <f t="shared" si="55"/>
        <v>59.764725165010432</v>
      </c>
      <c r="AM89" s="10">
        <f t="shared" si="56"/>
        <v>1.6715111584146615E-3</v>
      </c>
      <c r="AO89" s="9">
        <f t="shared" si="76"/>
        <v>-2.7545529122017758</v>
      </c>
      <c r="AP89" s="9">
        <f t="shared" si="57"/>
        <v>136.08263868126195</v>
      </c>
      <c r="AQ89" s="10">
        <f t="shared" si="58"/>
        <v>2.1148003627644552E-3</v>
      </c>
      <c r="AR89" s="9">
        <f t="shared" si="77"/>
        <v>-3.4835018215695746</v>
      </c>
      <c r="AS89" s="9">
        <f t="shared" si="59"/>
        <v>135.35368977189415</v>
      </c>
      <c r="AT89" s="10">
        <f t="shared" si="60"/>
        <v>1.6308640967951898E-3</v>
      </c>
      <c r="AU89" s="9">
        <f t="shared" si="78"/>
        <v>-4.2226141496951444</v>
      </c>
      <c r="AV89" s="9">
        <f t="shared" si="61"/>
        <v>134.61457744376858</v>
      </c>
      <c r="AW89" s="10">
        <f t="shared" si="62"/>
        <v>1.2042869651403927E-3</v>
      </c>
      <c r="AX89" s="9">
        <f t="shared" si="79"/>
        <v>-5.4176516499144123</v>
      </c>
      <c r="AY89" s="9">
        <f t="shared" si="63"/>
        <v>133.41953994354932</v>
      </c>
      <c r="AZ89" s="10">
        <f t="shared" si="64"/>
        <v>6.5113207734211948E-4</v>
      </c>
    </row>
    <row r="90" spans="1:52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  <c r="G90" s="2"/>
      <c r="H90" s="34"/>
      <c r="I90" s="9">
        <f t="shared" si="65"/>
        <v>67.135587687971181</v>
      </c>
      <c r="J90" s="9">
        <f t="shared" si="40"/>
        <v>6.348676687971178</v>
      </c>
      <c r="K90" s="9">
        <f t="shared" si="66"/>
        <v>63.753207101326296</v>
      </c>
      <c r="L90" s="9">
        <f t="shared" si="41"/>
        <v>2.966296101326293</v>
      </c>
      <c r="M90" s="9">
        <f t="shared" si="67"/>
        <v>62.552017233580656</v>
      </c>
      <c r="N90" s="9">
        <f t="shared" si="42"/>
        <v>1.7651062335806529</v>
      </c>
      <c r="O90" s="9">
        <f t="shared" si="68"/>
        <v>62.120227666295349</v>
      </c>
      <c r="P90" s="9">
        <f t="shared" si="43"/>
        <v>1.333316666295346</v>
      </c>
      <c r="Q90" s="34"/>
      <c r="R90" s="9">
        <f t="shared" si="69"/>
        <v>148.87867175473025</v>
      </c>
      <c r="S90" s="9">
        <f t="shared" si="44"/>
        <v>30.811670754730244</v>
      </c>
      <c r="T90" s="9">
        <f t="shared" si="70"/>
        <v>138.43608261570412</v>
      </c>
      <c r="U90" s="9">
        <f t="shared" si="45"/>
        <v>20.369081615704118</v>
      </c>
      <c r="V90" s="9">
        <f t="shared" si="71"/>
        <v>134.03159706705867</v>
      </c>
      <c r="W90" s="9">
        <f t="shared" si="46"/>
        <v>15.964596067058665</v>
      </c>
      <c r="X90" s="9">
        <f t="shared" si="47"/>
        <v>131.68190163285595</v>
      </c>
      <c r="Y90" s="9">
        <f t="shared" si="48"/>
        <v>13.614900632855949</v>
      </c>
      <c r="AB90" s="9">
        <f t="shared" si="72"/>
        <v>-0.94536140621805009</v>
      </c>
      <c r="AC90" s="9">
        <f t="shared" si="49"/>
        <v>61.606655827362609</v>
      </c>
      <c r="AD90" s="10">
        <f t="shared" si="50"/>
        <v>1.8186001431126167E-4</v>
      </c>
      <c r="AE90" s="9">
        <f t="shared" si="73"/>
        <v>-1.0975911378687115</v>
      </c>
      <c r="AF90" s="9">
        <f t="shared" si="51"/>
        <v>61.454426095711945</v>
      </c>
      <c r="AG90" s="10">
        <f t="shared" si="52"/>
        <v>1.2058742858285986E-4</v>
      </c>
      <c r="AH90" s="9">
        <f t="shared" si="74"/>
        <v>-1.1510423664552056</v>
      </c>
      <c r="AI90" s="9">
        <f t="shared" si="53"/>
        <v>61.400974867125448</v>
      </c>
      <c r="AJ90" s="10">
        <f t="shared" si="54"/>
        <v>1.0204857335881896E-4</v>
      </c>
      <c r="AK90" s="17">
        <f t="shared" si="75"/>
        <v>-0.71107054021745597</v>
      </c>
      <c r="AL90" s="9">
        <f t="shared" si="55"/>
        <v>61.8409466933632</v>
      </c>
      <c r="AM90" s="10">
        <f t="shared" si="56"/>
        <v>3.0067026946311199E-4</v>
      </c>
      <c r="AO90" s="9">
        <f t="shared" si="76"/>
        <v>-3.062209154332268</v>
      </c>
      <c r="AP90" s="9">
        <f t="shared" si="57"/>
        <v>130.9693879127264</v>
      </c>
      <c r="AQ90" s="10">
        <f t="shared" si="58"/>
        <v>1.1942164759278296E-2</v>
      </c>
      <c r="AR90" s="9">
        <f t="shared" si="77"/>
        <v>-3.8140249977784455</v>
      </c>
      <c r="AS90" s="9">
        <f t="shared" si="59"/>
        <v>130.21757206928024</v>
      </c>
      <c r="AT90" s="10">
        <f t="shared" si="60"/>
        <v>1.0590984101206721E-2</v>
      </c>
      <c r="AU90" s="9">
        <f t="shared" si="78"/>
        <v>-4.4849553192146061</v>
      </c>
      <c r="AV90" s="9">
        <f t="shared" si="61"/>
        <v>129.54664174784406</v>
      </c>
      <c r="AW90" s="10">
        <f t="shared" si="62"/>
        <v>9.453650237879644E-3</v>
      </c>
      <c r="AX90" s="9">
        <f t="shared" si="79"/>
        <v>-4.8974030949314624</v>
      </c>
      <c r="AY90" s="9">
        <f t="shared" si="63"/>
        <v>129.13419397212721</v>
      </c>
      <c r="AZ90" s="10">
        <f t="shared" si="64"/>
        <v>8.7865402176673397E-3</v>
      </c>
    </row>
    <row r="91" spans="1:52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  <c r="G91" s="2"/>
      <c r="H91" s="34"/>
      <c r="I91" s="9">
        <f t="shared" si="65"/>
        <v>66.183286184775511</v>
      </c>
      <c r="J91" s="9">
        <f t="shared" si="40"/>
        <v>5.8621301847755092</v>
      </c>
      <c r="K91" s="9">
        <f t="shared" si="66"/>
        <v>62.715003465862097</v>
      </c>
      <c r="L91" s="9">
        <f t="shared" si="41"/>
        <v>2.3938474658620947</v>
      </c>
      <c r="M91" s="9">
        <f t="shared" si="67"/>
        <v>61.581208805111295</v>
      </c>
      <c r="N91" s="9">
        <f t="shared" si="42"/>
        <v>1.2600528051112931</v>
      </c>
      <c r="O91" s="9">
        <f t="shared" si="68"/>
        <v>61.120240166573836</v>
      </c>
      <c r="P91" s="9">
        <f t="shared" si="43"/>
        <v>0.79908416657383441</v>
      </c>
      <c r="Q91" s="34"/>
      <c r="R91" s="9">
        <f t="shared" si="69"/>
        <v>144.25692114152071</v>
      </c>
      <c r="S91" s="9">
        <f t="shared" si="44"/>
        <v>26.831536141520701</v>
      </c>
      <c r="T91" s="9">
        <f t="shared" si="70"/>
        <v>131.30690405020769</v>
      </c>
      <c r="U91" s="9">
        <f t="shared" si="45"/>
        <v>13.881519050207686</v>
      </c>
      <c r="V91" s="9">
        <f t="shared" si="71"/>
        <v>125.2510692301764</v>
      </c>
      <c r="W91" s="9">
        <f t="shared" si="46"/>
        <v>7.8256842301763925</v>
      </c>
      <c r="X91" s="9">
        <f t="shared" si="47"/>
        <v>121.47072615821399</v>
      </c>
      <c r="Y91" s="9">
        <f t="shared" si="48"/>
        <v>4.0453411582139864</v>
      </c>
      <c r="AB91" s="9">
        <f t="shared" si="72"/>
        <v>-0.94917845955574665</v>
      </c>
      <c r="AC91" s="9">
        <f t="shared" si="49"/>
        <v>60.632030345555549</v>
      </c>
      <c r="AD91" s="10">
        <f t="shared" si="50"/>
        <v>2.6560145903819716E-5</v>
      </c>
      <c r="AE91" s="9">
        <f t="shared" si="73"/>
        <v>-1.065895460518874</v>
      </c>
      <c r="AF91" s="9">
        <f t="shared" si="51"/>
        <v>60.515313344592421</v>
      </c>
      <c r="AG91" s="10">
        <f t="shared" si="52"/>
        <v>1.0360204685545041E-5</v>
      </c>
      <c r="AH91" s="9">
        <f t="shared" si="74"/>
        <v>-1.0699370943615758</v>
      </c>
      <c r="AI91" s="9">
        <f t="shared" si="53"/>
        <v>60.511271710749718</v>
      </c>
      <c r="AJ91" s="10">
        <f t="shared" si="54"/>
        <v>9.933372080258683E-6</v>
      </c>
      <c r="AK91" s="17">
        <f t="shared" si="75"/>
        <v>-0.93184774523157543</v>
      </c>
      <c r="AL91" s="9">
        <f t="shared" si="55"/>
        <v>60.649361059879723</v>
      </c>
      <c r="AM91" s="10">
        <f t="shared" si="56"/>
        <v>2.960405707414884E-5</v>
      </c>
      <c r="AO91" s="9">
        <f t="shared" si="76"/>
        <v>-3.9199569567147687</v>
      </c>
      <c r="AP91" s="9">
        <f t="shared" si="57"/>
        <v>121.33111227346163</v>
      </c>
      <c r="AQ91" s="10">
        <f t="shared" si="58"/>
        <v>1.1063176554051712E-3</v>
      </c>
      <c r="AR91" s="9">
        <f t="shared" si="77"/>
        <v>-5.0556507075544017</v>
      </c>
      <c r="AS91" s="9">
        <f t="shared" si="59"/>
        <v>120.19541852262199</v>
      </c>
      <c r="AT91" s="10">
        <f t="shared" si="60"/>
        <v>5.564755203079383E-4</v>
      </c>
      <c r="AU91" s="9">
        <f t="shared" si="78"/>
        <v>-6.4179629521650554</v>
      </c>
      <c r="AV91" s="9">
        <f t="shared" si="61"/>
        <v>118.83310627801134</v>
      </c>
      <c r="AW91" s="10">
        <f t="shared" si="62"/>
        <v>1.4371740428082553E-4</v>
      </c>
      <c r="AX91" s="9">
        <f t="shared" si="79"/>
        <v>-8.1980591255896496</v>
      </c>
      <c r="AY91" s="9">
        <f t="shared" si="63"/>
        <v>117.05301010458675</v>
      </c>
      <c r="AZ91" s="10">
        <f t="shared" si="64"/>
        <v>1.0056267169933134E-5</v>
      </c>
    </row>
    <row r="92" spans="1:52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  <c r="G92" s="2"/>
      <c r="H92" s="34"/>
      <c r="I92" s="9">
        <f t="shared" si="65"/>
        <v>65.303966657059178</v>
      </c>
      <c r="J92" s="9">
        <f t="shared" si="40"/>
        <v>8.81233265705918</v>
      </c>
      <c r="K92" s="9">
        <f t="shared" si="66"/>
        <v>61.877156852810359</v>
      </c>
      <c r="L92" s="9">
        <f t="shared" si="41"/>
        <v>5.3855228528103609</v>
      </c>
      <c r="M92" s="9">
        <f t="shared" si="67"/>
        <v>60.888179762300084</v>
      </c>
      <c r="N92" s="9">
        <f t="shared" si="42"/>
        <v>4.3965457623000859</v>
      </c>
      <c r="O92" s="9">
        <f t="shared" si="68"/>
        <v>60.520927041643461</v>
      </c>
      <c r="P92" s="9">
        <f t="shared" si="43"/>
        <v>4.0292930416434629</v>
      </c>
      <c r="Q92" s="34"/>
      <c r="R92" s="9">
        <f t="shared" si="69"/>
        <v>140.23219072029261</v>
      </c>
      <c r="S92" s="9">
        <f t="shared" si="44"/>
        <v>29.183469720292607</v>
      </c>
      <c r="T92" s="9">
        <f t="shared" si="70"/>
        <v>126.448372382635</v>
      </c>
      <c r="U92" s="9">
        <f t="shared" si="45"/>
        <v>15.399651382635</v>
      </c>
      <c r="V92" s="9">
        <f t="shared" si="71"/>
        <v>120.94694290357938</v>
      </c>
      <c r="W92" s="9">
        <f t="shared" si="46"/>
        <v>9.8982219035793833</v>
      </c>
      <c r="X92" s="9">
        <f t="shared" si="47"/>
        <v>118.43672028955351</v>
      </c>
      <c r="Y92" s="9">
        <f t="shared" si="48"/>
        <v>7.3879992895535054</v>
      </c>
      <c r="AB92" s="9">
        <f t="shared" si="72"/>
        <v>-0.91075604704406632</v>
      </c>
      <c r="AC92" s="9">
        <f t="shared" si="49"/>
        <v>59.977423715256016</v>
      </c>
      <c r="AD92" s="10">
        <f t="shared" si="50"/>
        <v>3.8074490014486828E-3</v>
      </c>
      <c r="AE92" s="9">
        <f t="shared" si="73"/>
        <v>-0.97267885609195837</v>
      </c>
      <c r="AF92" s="9">
        <f t="shared" si="51"/>
        <v>59.915500906208123</v>
      </c>
      <c r="AG92" s="10">
        <f t="shared" si="52"/>
        <v>3.6733767688756189E-3</v>
      </c>
      <c r="AH92" s="9">
        <f t="shared" si="74"/>
        <v>-0.9003284711639119</v>
      </c>
      <c r="AI92" s="9">
        <f t="shared" si="53"/>
        <v>59.987851291136174</v>
      </c>
      <c r="AJ92" s="10">
        <f t="shared" si="54"/>
        <v>3.8302626825056545E-3</v>
      </c>
      <c r="AK92" s="17">
        <f t="shared" si="75"/>
        <v>-0.72885184817426618</v>
      </c>
      <c r="AL92" s="9">
        <f t="shared" si="55"/>
        <v>60.159327914125818</v>
      </c>
      <c r="AM92" s="10">
        <f t="shared" si="56"/>
        <v>4.2151971879010961E-3</v>
      </c>
      <c r="AO92" s="9">
        <f t="shared" si="76"/>
        <v>-3.9775823621971056</v>
      </c>
      <c r="AP92" s="9">
        <f t="shared" si="57"/>
        <v>116.96936054138227</v>
      </c>
      <c r="AQ92" s="10">
        <f t="shared" si="58"/>
        <v>2.842563143599154E-3</v>
      </c>
      <c r="AR92" s="9">
        <f t="shared" si="77"/>
        <v>-4.8677696123150547</v>
      </c>
      <c r="AS92" s="9">
        <f t="shared" si="59"/>
        <v>116.07917329126433</v>
      </c>
      <c r="AT92" s="10">
        <f t="shared" si="60"/>
        <v>2.0520453156652818E-3</v>
      </c>
      <c r="AU92" s="9">
        <f t="shared" si="78"/>
        <v>-5.4667364706594368</v>
      </c>
      <c r="AV92" s="9">
        <f t="shared" si="61"/>
        <v>115.48020643291994</v>
      </c>
      <c r="AW92" s="10">
        <f t="shared" si="62"/>
        <v>1.5924709923780063E-3</v>
      </c>
      <c r="AX92" s="9">
        <f t="shared" si="79"/>
        <v>-4.8882162464459098</v>
      </c>
      <c r="AY92" s="9">
        <f t="shared" si="63"/>
        <v>116.05872665713348</v>
      </c>
      <c r="AZ92" s="10">
        <f t="shared" si="64"/>
        <v>2.0353978462554056E-3</v>
      </c>
    </row>
    <row r="93" spans="1:52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  <c r="G93" s="2"/>
      <c r="H93" s="34"/>
      <c r="I93" s="9">
        <f t="shared" si="65"/>
        <v>63.982116758500297</v>
      </c>
      <c r="J93" s="9">
        <f t="shared" si="40"/>
        <v>8.6905977585002958</v>
      </c>
      <c r="K93" s="9">
        <f t="shared" si="66"/>
        <v>59.992223854326724</v>
      </c>
      <c r="L93" s="9">
        <f t="shared" si="41"/>
        <v>4.7007048543267231</v>
      </c>
      <c r="M93" s="9">
        <f t="shared" si="67"/>
        <v>58.470079593035038</v>
      </c>
      <c r="N93" s="9">
        <f t="shared" si="42"/>
        <v>3.1785605930350371</v>
      </c>
      <c r="O93" s="9">
        <f t="shared" si="68"/>
        <v>57.498957260410862</v>
      </c>
      <c r="P93" s="9">
        <f t="shared" si="43"/>
        <v>2.2074382604108607</v>
      </c>
      <c r="Q93" s="34"/>
      <c r="R93" s="9">
        <f t="shared" si="69"/>
        <v>135.8546702622487</v>
      </c>
      <c r="S93" s="9">
        <f t="shared" si="44"/>
        <v>33.334498262248701</v>
      </c>
      <c r="T93" s="9">
        <f t="shared" si="70"/>
        <v>121.05849439871275</v>
      </c>
      <c r="U93" s="9">
        <f t="shared" si="45"/>
        <v>18.538322398712751</v>
      </c>
      <c r="V93" s="9">
        <f t="shared" si="71"/>
        <v>115.50292085661073</v>
      </c>
      <c r="W93" s="9">
        <f t="shared" si="46"/>
        <v>12.982748856610726</v>
      </c>
      <c r="X93" s="9">
        <f t="shared" si="47"/>
        <v>112.89572082238837</v>
      </c>
      <c r="Y93" s="9">
        <f t="shared" si="48"/>
        <v>10.375548822388367</v>
      </c>
      <c r="AB93" s="9">
        <f t="shared" si="72"/>
        <v>-1.1368576653772131</v>
      </c>
      <c r="AC93" s="9">
        <f t="shared" si="49"/>
        <v>57.333221927657824</v>
      </c>
      <c r="AD93" s="10">
        <f t="shared" si="50"/>
        <v>1.3635405582783247E-3</v>
      </c>
      <c r="AE93" s="9">
        <f t="shared" si="73"/>
        <v>-1.3340341843852301</v>
      </c>
      <c r="AF93" s="9">
        <f t="shared" si="51"/>
        <v>57.136045408649807</v>
      </c>
      <c r="AG93" s="10">
        <f t="shared" si="52"/>
        <v>1.112891210708913E-3</v>
      </c>
      <c r="AH93" s="9">
        <f t="shared" si="74"/>
        <v>-1.5833257353094221</v>
      </c>
      <c r="AI93" s="9">
        <f t="shared" si="53"/>
        <v>56.886753857725616</v>
      </c>
      <c r="AJ93" s="10">
        <f t="shared" si="54"/>
        <v>8.3240028309522897E-4</v>
      </c>
      <c r="AK93" s="17">
        <f t="shared" si="75"/>
        <v>-2.1647129211014282</v>
      </c>
      <c r="AL93" s="9">
        <f t="shared" si="55"/>
        <v>56.305366671933612</v>
      </c>
      <c r="AM93" s="10">
        <f t="shared" si="56"/>
        <v>3.3622373935964043E-4</v>
      </c>
      <c r="AO93" s="9">
        <f t="shared" si="76"/>
        <v>-4.1975483149128383</v>
      </c>
      <c r="AP93" s="9">
        <f t="shared" si="57"/>
        <v>111.30537254169789</v>
      </c>
      <c r="AQ93" s="10">
        <f t="shared" si="58"/>
        <v>7.3431890135904395E-3</v>
      </c>
      <c r="AR93" s="9">
        <f t="shared" si="77"/>
        <v>-5.0118327209784548</v>
      </c>
      <c r="AS93" s="9">
        <f t="shared" si="59"/>
        <v>110.49108813563227</v>
      </c>
      <c r="AT93" s="10">
        <f t="shared" si="60"/>
        <v>6.0450211871211417E-3</v>
      </c>
      <c r="AU93" s="9">
        <f t="shared" si="78"/>
        <v>-5.4565149799985857</v>
      </c>
      <c r="AV93" s="9">
        <f t="shared" si="61"/>
        <v>110.04640587661214</v>
      </c>
      <c r="AW93" s="10">
        <f t="shared" si="62"/>
        <v>5.3893546974018453E-3</v>
      </c>
      <c r="AX93" s="9">
        <f t="shared" si="79"/>
        <v>-5.3606511768902436</v>
      </c>
      <c r="AY93" s="9">
        <f t="shared" si="63"/>
        <v>110.14226967972048</v>
      </c>
      <c r="AZ93" s="10">
        <f t="shared" si="64"/>
        <v>5.5275205763484327E-3</v>
      </c>
    </row>
    <row r="94" spans="1:52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  <c r="G94" s="2"/>
      <c r="H94" s="34"/>
      <c r="I94" s="9">
        <f t="shared" si="65"/>
        <v>62.678527094725254</v>
      </c>
      <c r="J94" s="9">
        <f t="shared" si="40"/>
        <v>1.8398660947252523</v>
      </c>
      <c r="K94" s="9">
        <f t="shared" si="66"/>
        <v>58.346977155312373</v>
      </c>
      <c r="L94" s="9">
        <f t="shared" si="41"/>
        <v>2.4916838446876284</v>
      </c>
      <c r="M94" s="9">
        <f t="shared" si="67"/>
        <v>56.721871266865762</v>
      </c>
      <c r="N94" s="9">
        <f t="shared" si="42"/>
        <v>4.1167897331342402</v>
      </c>
      <c r="O94" s="9">
        <f t="shared" si="68"/>
        <v>55.843378565102718</v>
      </c>
      <c r="P94" s="9">
        <f t="shared" si="43"/>
        <v>4.995282434897284</v>
      </c>
      <c r="Q94" s="34"/>
      <c r="R94" s="9">
        <f t="shared" si="69"/>
        <v>130.85449552291138</v>
      </c>
      <c r="S94" s="9">
        <f t="shared" si="44"/>
        <v>12.886210522911384</v>
      </c>
      <c r="T94" s="9">
        <f t="shared" si="70"/>
        <v>114.57008155916328</v>
      </c>
      <c r="U94" s="9">
        <f t="shared" si="45"/>
        <v>3.3982034408367099</v>
      </c>
      <c r="V94" s="9">
        <f t="shared" si="71"/>
        <v>108.36240898547483</v>
      </c>
      <c r="W94" s="9">
        <f t="shared" si="46"/>
        <v>9.6058760145251654</v>
      </c>
      <c r="X94" s="9">
        <f t="shared" si="47"/>
        <v>105.1140592055971</v>
      </c>
      <c r="Y94" s="9">
        <f t="shared" si="48"/>
        <v>12.854225794402893</v>
      </c>
      <c r="AB94" s="9">
        <f t="shared" si="72"/>
        <v>-1.2285602644960225</v>
      </c>
      <c r="AC94" s="9">
        <f t="shared" si="49"/>
        <v>55.493311002369737</v>
      </c>
      <c r="AD94" s="10">
        <f t="shared" si="50"/>
        <v>7.7195680397837644E-3</v>
      </c>
      <c r="AE94" s="9">
        <f t="shared" si="73"/>
        <v>-1.4375777198312418</v>
      </c>
      <c r="AF94" s="9">
        <f t="shared" si="51"/>
        <v>55.284293547034522</v>
      </c>
      <c r="AG94" s="10">
        <f t="shared" si="52"/>
        <v>8.3350828426856372E-3</v>
      </c>
      <c r="AH94" s="9">
        <f t="shared" si="74"/>
        <v>-1.6575229011963568</v>
      </c>
      <c r="AI94" s="9">
        <f t="shared" si="53"/>
        <v>55.064348365669403</v>
      </c>
      <c r="AJ94" s="10">
        <f t="shared" si="54"/>
        <v>9.00826790471548E-3</v>
      </c>
      <c r="AK94" s="17">
        <f t="shared" si="75"/>
        <v>-1.8106840154090993</v>
      </c>
      <c r="AL94" s="9">
        <f t="shared" si="55"/>
        <v>54.91118725145666</v>
      </c>
      <c r="AM94" s="10">
        <f t="shared" si="56"/>
        <v>9.4924864165831981E-3</v>
      </c>
      <c r="AO94" s="9">
        <f t="shared" si="76"/>
        <v>-4.6389928483462972</v>
      </c>
      <c r="AP94" s="9">
        <f t="shared" si="57"/>
        <v>103.72341613712854</v>
      </c>
      <c r="AQ94" s="10">
        <f t="shared" si="58"/>
        <v>1.4580968760010206E-2</v>
      </c>
      <c r="AR94" s="9">
        <f t="shared" si="77"/>
        <v>-5.5440025085178162</v>
      </c>
      <c r="AS94" s="9">
        <f t="shared" si="59"/>
        <v>102.81840647695701</v>
      </c>
      <c r="AT94" s="10">
        <f t="shared" si="60"/>
        <v>1.6492548485451376E-2</v>
      </c>
      <c r="AU94" s="9">
        <f t="shared" si="78"/>
        <v>-6.2143135810103773</v>
      </c>
      <c r="AV94" s="9">
        <f t="shared" si="61"/>
        <v>102.14809540446446</v>
      </c>
      <c r="AW94" s="10">
        <f t="shared" si="62"/>
        <v>1.7984270923680198E-2</v>
      </c>
      <c r="AX94" s="9">
        <f t="shared" si="79"/>
        <v>-6.8735327669990509</v>
      </c>
      <c r="AY94" s="9">
        <f t="shared" si="63"/>
        <v>101.48887621847578</v>
      </c>
      <c r="AZ94" s="10">
        <f t="shared" si="64"/>
        <v>1.9514288533198615E-2</v>
      </c>
    </row>
    <row r="95" spans="1:52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  <c r="G95" s="2"/>
      <c r="H95" s="34"/>
      <c r="I95" s="9">
        <f t="shared" si="65"/>
        <v>62.402547180516464</v>
      </c>
      <c r="J95" s="9">
        <f t="shared" si="40"/>
        <v>1.899030180516462</v>
      </c>
      <c r="K95" s="9">
        <f t="shared" si="66"/>
        <v>59.219066500953048</v>
      </c>
      <c r="L95" s="9">
        <f t="shared" si="41"/>
        <v>1.2844504990469545</v>
      </c>
      <c r="M95" s="9">
        <f t="shared" si="67"/>
        <v>58.986105620089596</v>
      </c>
      <c r="N95" s="9">
        <f t="shared" si="42"/>
        <v>1.5174113799104063</v>
      </c>
      <c r="O95" s="9">
        <f t="shared" si="68"/>
        <v>59.589840391275679</v>
      </c>
      <c r="P95" s="9">
        <f t="shared" si="43"/>
        <v>0.9136766087243231</v>
      </c>
      <c r="Q95" s="34"/>
      <c r="R95" s="9">
        <f t="shared" si="69"/>
        <v>128.92156394447466</v>
      </c>
      <c r="S95" s="9">
        <f t="shared" si="44"/>
        <v>0.94408594447465077</v>
      </c>
      <c r="T95" s="9">
        <f t="shared" si="70"/>
        <v>115.75945276345614</v>
      </c>
      <c r="U95" s="9">
        <f t="shared" si="45"/>
        <v>12.218025236543866</v>
      </c>
      <c r="V95" s="9">
        <f t="shared" si="71"/>
        <v>113.64564079346368</v>
      </c>
      <c r="W95" s="9">
        <f t="shared" si="46"/>
        <v>14.331837206536321</v>
      </c>
      <c r="X95" s="9">
        <f t="shared" si="47"/>
        <v>114.75472855139927</v>
      </c>
      <c r="Y95" s="9">
        <f t="shared" si="48"/>
        <v>13.222749448600737</v>
      </c>
      <c r="AB95" s="9">
        <f t="shared" si="72"/>
        <v>-0.70464107183804403</v>
      </c>
      <c r="AC95" s="9">
        <f t="shared" si="49"/>
        <v>58.281464548251549</v>
      </c>
      <c r="AD95" s="10">
        <f t="shared" si="50"/>
        <v>1.3487994237009141E-3</v>
      </c>
      <c r="AE95" s="9">
        <f t="shared" si="73"/>
        <v>-0.51212470156747281</v>
      </c>
      <c r="AF95" s="9">
        <f t="shared" si="51"/>
        <v>58.473980918522123</v>
      </c>
      <c r="AG95" s="10">
        <f t="shared" si="52"/>
        <v>1.1252067078783123E-3</v>
      </c>
      <c r="AH95" s="9">
        <f t="shared" si="74"/>
        <v>0.10726786329272908</v>
      </c>
      <c r="AI95" s="9">
        <f t="shared" si="53"/>
        <v>59.093373483382322</v>
      </c>
      <c r="AJ95" s="10">
        <f t="shared" si="54"/>
        <v>5.4320703918634425E-4</v>
      </c>
      <c r="AK95" s="17">
        <f t="shared" si="75"/>
        <v>1.6529965979288941</v>
      </c>
      <c r="AL95" s="9">
        <f t="shared" si="55"/>
        <v>60.639102218018493</v>
      </c>
      <c r="AM95" s="10">
        <f t="shared" si="56"/>
        <v>5.0218466500949977E-6</v>
      </c>
      <c r="AO95" s="9">
        <f t="shared" si="76"/>
        <v>-3.1506591498960241</v>
      </c>
      <c r="AP95" s="9">
        <f t="shared" si="57"/>
        <v>110.49498164356766</v>
      </c>
      <c r="AQ95" s="10">
        <f t="shared" si="58"/>
        <v>1.8661209903315826E-2</v>
      </c>
      <c r="AR95" s="9">
        <f t="shared" si="77"/>
        <v>-2.8371939293911481</v>
      </c>
      <c r="AS95" s="9">
        <f t="shared" si="59"/>
        <v>110.80844686407254</v>
      </c>
      <c r="AT95" s="10">
        <f t="shared" si="60"/>
        <v>1.799800969957201E-2</v>
      </c>
      <c r="AU95" s="9">
        <f t="shared" si="78"/>
        <v>-1.0404181559607228</v>
      </c>
      <c r="AV95" s="9">
        <f t="shared" si="61"/>
        <v>112.60522263750296</v>
      </c>
      <c r="AW95" s="10">
        <f t="shared" si="62"/>
        <v>1.4428064851301587E-2</v>
      </c>
      <c r="AX95" s="9">
        <f t="shared" si="79"/>
        <v>3.459717121740669</v>
      </c>
      <c r="AY95" s="9">
        <f t="shared" si="63"/>
        <v>117.10535791520435</v>
      </c>
      <c r="AZ95" s="10">
        <f t="shared" si="64"/>
        <v>7.2170777888225547E-3</v>
      </c>
    </row>
    <row r="96" spans="1:52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  <c r="G96" s="2"/>
      <c r="H96" s="34"/>
      <c r="I96" s="9">
        <f t="shared" si="65"/>
        <v>62.117692653438993</v>
      </c>
      <c r="J96" s="9">
        <f t="shared" si="40"/>
        <v>1.5697003465610067</v>
      </c>
      <c r="K96" s="9">
        <f t="shared" si="66"/>
        <v>59.668624175619485</v>
      </c>
      <c r="L96" s="9">
        <f t="shared" si="41"/>
        <v>4.0187688243805155</v>
      </c>
      <c r="M96" s="9">
        <f t="shared" si="67"/>
        <v>59.820681879040322</v>
      </c>
      <c r="N96" s="9">
        <f t="shared" si="42"/>
        <v>3.8667111209596783</v>
      </c>
      <c r="O96" s="9">
        <f t="shared" si="68"/>
        <v>60.275097847818927</v>
      </c>
      <c r="P96" s="9">
        <f t="shared" si="43"/>
        <v>3.4122951521810734</v>
      </c>
      <c r="Q96" s="34"/>
      <c r="R96" s="9">
        <f t="shared" si="69"/>
        <v>128.77995105280345</v>
      </c>
      <c r="S96" s="9">
        <f t="shared" si="44"/>
        <v>6.8475359471965476</v>
      </c>
      <c r="T96" s="9">
        <f t="shared" si="70"/>
        <v>120.03576159624649</v>
      </c>
      <c r="U96" s="9">
        <f t="shared" si="45"/>
        <v>15.591725403753514</v>
      </c>
      <c r="V96" s="9">
        <f t="shared" si="71"/>
        <v>121.52815125705865</v>
      </c>
      <c r="W96" s="9">
        <f t="shared" si="46"/>
        <v>14.099335742941349</v>
      </c>
      <c r="X96" s="9">
        <f t="shared" si="47"/>
        <v>124.67179063784982</v>
      </c>
      <c r="Y96" s="9">
        <f t="shared" si="48"/>
        <v>10.955696362150178</v>
      </c>
      <c r="AB96" s="9">
        <f t="shared" si="72"/>
        <v>-0.4737584722197285</v>
      </c>
      <c r="AC96" s="9">
        <f t="shared" si="49"/>
        <v>59.346923406820594</v>
      </c>
      <c r="AD96" s="10">
        <f t="shared" si="50"/>
        <v>4.6447943788323369E-3</v>
      </c>
      <c r="AE96" s="9">
        <f t="shared" si="73"/>
        <v>-0.17544946143792312</v>
      </c>
      <c r="AF96" s="9">
        <f t="shared" si="51"/>
        <v>59.645232417602401</v>
      </c>
      <c r="AG96" s="10">
        <f t="shared" si="52"/>
        <v>4.0282849330969348E-3</v>
      </c>
      <c r="AH96" s="9">
        <f t="shared" si="74"/>
        <v>0.43455664133882771</v>
      </c>
      <c r="AI96" s="9">
        <f t="shared" si="53"/>
        <v>60.255238520379152</v>
      </c>
      <c r="AJ96" s="10">
        <f t="shared" si="54"/>
        <v>2.9042012673237906E-3</v>
      </c>
      <c r="AK96" s="17">
        <f t="shared" si="75"/>
        <v>0.95733930979745119</v>
      </c>
      <c r="AL96" s="9">
        <f t="shared" si="55"/>
        <v>60.778021188837776</v>
      </c>
      <c r="AM96" s="10">
        <f t="shared" si="56"/>
        <v>2.0868513272791251E-3</v>
      </c>
      <c r="AO96" s="9">
        <f t="shared" si="76"/>
        <v>-1.495683707872375</v>
      </c>
      <c r="AP96" s="9">
        <f t="shared" si="57"/>
        <v>120.03246754918628</v>
      </c>
      <c r="AQ96" s="10">
        <f t="shared" si="58"/>
        <v>1.3221368555824059E-2</v>
      </c>
      <c r="AR96" s="9">
        <f t="shared" si="77"/>
        <v>-0.15726783114461895</v>
      </c>
      <c r="AS96" s="9">
        <f t="shared" si="59"/>
        <v>121.37088342591403</v>
      </c>
      <c r="AT96" s="10">
        <f t="shared" si="60"/>
        <v>1.1049349663370183E-2</v>
      </c>
      <c r="AU96" s="9">
        <f t="shared" si="78"/>
        <v>2.9748997228393383</v>
      </c>
      <c r="AV96" s="9">
        <f t="shared" si="61"/>
        <v>124.50305097989799</v>
      </c>
      <c r="AW96" s="10">
        <f t="shared" si="62"/>
        <v>6.7276064053065901E-3</v>
      </c>
      <c r="AX96" s="9">
        <f t="shared" si="79"/>
        <v>7.2190914623168236</v>
      </c>
      <c r="AY96" s="9">
        <f t="shared" si="63"/>
        <v>128.74724271937546</v>
      </c>
      <c r="AZ96" s="10">
        <f t="shared" si="64"/>
        <v>2.5734295653065662E-3</v>
      </c>
    </row>
    <row r="97" spans="1:52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  <c r="G97" s="2"/>
      <c r="H97" s="34"/>
      <c r="I97" s="9">
        <f t="shared" si="65"/>
        <v>62.353147705423147</v>
      </c>
      <c r="J97" s="9">
        <f t="shared" si="40"/>
        <v>1.3025537054231506</v>
      </c>
      <c r="K97" s="9">
        <f t="shared" si="66"/>
        <v>61.075193264152666</v>
      </c>
      <c r="L97" s="9">
        <f t="shared" si="41"/>
        <v>2.4599264152669775E-2</v>
      </c>
      <c r="M97" s="9">
        <f t="shared" si="67"/>
        <v>61.947372995568145</v>
      </c>
      <c r="N97" s="9">
        <f t="shared" si="42"/>
        <v>0.89677899556814822</v>
      </c>
      <c r="O97" s="9">
        <f t="shared" si="68"/>
        <v>62.834319211954735</v>
      </c>
      <c r="P97" s="9">
        <f t="shared" si="43"/>
        <v>1.7837252119547387</v>
      </c>
      <c r="Q97" s="34"/>
      <c r="R97" s="9">
        <f t="shared" si="69"/>
        <v>129.80708144488293</v>
      </c>
      <c r="S97" s="9">
        <f t="shared" si="44"/>
        <v>0.2304824448829379</v>
      </c>
      <c r="T97" s="9">
        <f t="shared" si="70"/>
        <v>125.49286548756021</v>
      </c>
      <c r="U97" s="9">
        <f t="shared" si="45"/>
        <v>4.0837335124397782</v>
      </c>
      <c r="V97" s="9">
        <f t="shared" si="71"/>
        <v>129.28278591567641</v>
      </c>
      <c r="W97" s="9">
        <f t="shared" si="46"/>
        <v>0.293813084323574</v>
      </c>
      <c r="X97" s="9">
        <f t="shared" si="47"/>
        <v>132.88856290946245</v>
      </c>
      <c r="Y97" s="9">
        <f t="shared" si="48"/>
        <v>3.3119639094624631</v>
      </c>
      <c r="AB97" s="9">
        <f t="shared" si="72"/>
        <v>-8.3691033907595747E-2</v>
      </c>
      <c r="AC97" s="9">
        <f t="shared" si="49"/>
        <v>61.863681961660546</v>
      </c>
      <c r="AD97" s="10">
        <f t="shared" si="50"/>
        <v>1.7737617055131992E-4</v>
      </c>
      <c r="AE97" s="9">
        <f t="shared" si="73"/>
        <v>0.40008568305351344</v>
      </c>
      <c r="AF97" s="9">
        <f t="shared" si="51"/>
        <v>62.347458678621656</v>
      </c>
      <c r="AG97" s="10">
        <f t="shared" si="52"/>
        <v>4.5124202167411359E-4</v>
      </c>
      <c r="AH97" s="9">
        <f t="shared" si="74"/>
        <v>1.1960171551738756</v>
      </c>
      <c r="AI97" s="9">
        <f t="shared" si="53"/>
        <v>63.143390150742022</v>
      </c>
      <c r="AJ97" s="10">
        <f t="shared" si="54"/>
        <v>1.1750979484323478E-3</v>
      </c>
      <c r="AK97" s="17">
        <f t="shared" si="75"/>
        <v>1.9512883455182672</v>
      </c>
      <c r="AL97" s="9">
        <f t="shared" si="55"/>
        <v>63.898661341086409</v>
      </c>
      <c r="AM97" s="10">
        <f t="shared" si="56"/>
        <v>2.1763098107720354E-3</v>
      </c>
      <c r="AO97" s="9">
        <f t="shared" si="76"/>
        <v>-0.10813595289885458</v>
      </c>
      <c r="AP97" s="9">
        <f t="shared" si="57"/>
        <v>129.17464996277755</v>
      </c>
      <c r="AQ97" s="10">
        <f t="shared" si="58"/>
        <v>9.6225202086795409E-6</v>
      </c>
      <c r="AR97" s="9">
        <f t="shared" si="77"/>
        <v>1.8207077912959759</v>
      </c>
      <c r="AS97" s="9">
        <f t="shared" si="59"/>
        <v>131.10349370697239</v>
      </c>
      <c r="AT97" s="10">
        <f t="shared" si="60"/>
        <v>1.388561199333889E-4</v>
      </c>
      <c r="AU97" s="9">
        <f t="shared" si="78"/>
        <v>5.1257804439396288</v>
      </c>
      <c r="AV97" s="9">
        <f t="shared" si="61"/>
        <v>134.40856635961603</v>
      </c>
      <c r="AW97" s="10">
        <f t="shared" si="62"/>
        <v>1.3905763220937433E-3</v>
      </c>
      <c r="AX97" s="9">
        <f t="shared" si="79"/>
        <v>7.6743031791726199</v>
      </c>
      <c r="AY97" s="9">
        <f t="shared" si="63"/>
        <v>136.95708909484904</v>
      </c>
      <c r="AZ97" s="10">
        <f t="shared" si="64"/>
        <v>3.2442719360963128E-3</v>
      </c>
    </row>
    <row r="98" spans="1:52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  <c r="G98" s="2"/>
      <c r="H98" s="34"/>
      <c r="I98" s="9">
        <f t="shared" si="65"/>
        <v>62.157764649609675</v>
      </c>
      <c r="J98" s="9">
        <f t="shared" si="40"/>
        <v>0.63508535039032665</v>
      </c>
      <c r="K98" s="9">
        <f t="shared" si="66"/>
        <v>61.066583521699236</v>
      </c>
      <c r="L98" s="9">
        <f t="shared" si="41"/>
        <v>1.7262664783007651</v>
      </c>
      <c r="M98" s="9">
        <f t="shared" si="67"/>
        <v>61.454144548005665</v>
      </c>
      <c r="N98" s="9">
        <f t="shared" si="42"/>
        <v>1.3387054519943362</v>
      </c>
      <c r="O98" s="9">
        <f t="shared" si="68"/>
        <v>61.496525302988687</v>
      </c>
      <c r="P98" s="9">
        <f t="shared" si="43"/>
        <v>1.2963246970113147</v>
      </c>
      <c r="Q98" s="34"/>
      <c r="R98" s="9">
        <f t="shared" si="69"/>
        <v>129.77250907815048</v>
      </c>
      <c r="S98" s="9">
        <f t="shared" si="44"/>
        <v>0.27787592184952814</v>
      </c>
      <c r="T98" s="9">
        <f t="shared" si="70"/>
        <v>126.92217221691413</v>
      </c>
      <c r="U98" s="9">
        <f t="shared" si="45"/>
        <v>3.1282127830858713</v>
      </c>
      <c r="V98" s="9">
        <f t="shared" si="71"/>
        <v>129.44438311205437</v>
      </c>
      <c r="W98" s="9">
        <f t="shared" si="46"/>
        <v>0.60600188794563792</v>
      </c>
      <c r="X98" s="9">
        <f t="shared" si="47"/>
        <v>130.40458997736562</v>
      </c>
      <c r="Y98" s="9">
        <f t="shared" si="48"/>
        <v>0.35420497736561174</v>
      </c>
      <c r="AB98" s="9">
        <f t="shared" si="72"/>
        <v>-0.14512164595582833</v>
      </c>
      <c r="AC98" s="9">
        <f t="shared" si="49"/>
        <v>61.30902290204984</v>
      </c>
      <c r="AD98" s="10">
        <f t="shared" si="50"/>
        <v>5.5840102400704411E-4</v>
      </c>
      <c r="AE98" s="9">
        <f t="shared" si="73"/>
        <v>0.17675715039951512</v>
      </c>
      <c r="AF98" s="9">
        <f t="shared" si="51"/>
        <v>61.630901698405182</v>
      </c>
      <c r="AG98" s="10">
        <f t="shared" si="52"/>
        <v>3.4241534665500282E-4</v>
      </c>
      <c r="AH98" s="9">
        <f t="shared" si="74"/>
        <v>0.43585663394251573</v>
      </c>
      <c r="AI98" s="9">
        <f t="shared" si="53"/>
        <v>61.890001181948179</v>
      </c>
      <c r="AJ98" s="10">
        <f t="shared" si="54"/>
        <v>2.067329384906462E-4</v>
      </c>
      <c r="AK98" s="17">
        <f t="shared" si="75"/>
        <v>-0.12655092860036765</v>
      </c>
      <c r="AL98" s="9">
        <f t="shared" si="55"/>
        <v>61.327593619405299</v>
      </c>
      <c r="AM98" s="10">
        <f t="shared" si="56"/>
        <v>5.4451124434931109E-4</v>
      </c>
      <c r="AO98" s="9">
        <f t="shared" si="76"/>
        <v>-6.7675980507333242E-2</v>
      </c>
      <c r="AP98" s="9">
        <f t="shared" si="57"/>
        <v>129.37670713154702</v>
      </c>
      <c r="AQ98" s="10">
        <f t="shared" si="58"/>
        <v>2.6833744236038583E-5</v>
      </c>
      <c r="AR98" s="9">
        <f t="shared" si="77"/>
        <v>1.4059301425664705</v>
      </c>
      <c r="AS98" s="9">
        <f t="shared" si="59"/>
        <v>130.85031325462083</v>
      </c>
      <c r="AT98" s="10">
        <f t="shared" si="60"/>
        <v>3.7833697708338372E-5</v>
      </c>
      <c r="AU98" s="9">
        <f t="shared" si="78"/>
        <v>2.8918979825368756</v>
      </c>
      <c r="AV98" s="9">
        <f t="shared" si="61"/>
        <v>132.33628109459124</v>
      </c>
      <c r="AW98" s="10">
        <f t="shared" si="62"/>
        <v>3.0895105805880111E-4</v>
      </c>
      <c r="AX98" s="9">
        <f t="shared" si="79"/>
        <v>1.2885030937971542</v>
      </c>
      <c r="AY98" s="9">
        <f t="shared" si="63"/>
        <v>130.73288620585151</v>
      </c>
      <c r="AZ98" s="10">
        <f t="shared" si="64"/>
        <v>2.7541244557006525E-5</v>
      </c>
    </row>
    <row r="99" spans="1:52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  <c r="G99" s="2"/>
      <c r="H99" s="34"/>
      <c r="I99" s="9">
        <f t="shared" si="65"/>
        <v>62.253027452168226</v>
      </c>
      <c r="J99" s="9">
        <f t="shared" si="40"/>
        <v>0.41167954783177407</v>
      </c>
      <c r="K99" s="9">
        <f t="shared" si="66"/>
        <v>61.670776789104501</v>
      </c>
      <c r="L99" s="9">
        <f t="shared" si="41"/>
        <v>0.99393021089549904</v>
      </c>
      <c r="M99" s="9">
        <f t="shared" si="67"/>
        <v>62.190432546602551</v>
      </c>
      <c r="N99" s="9">
        <f t="shared" si="42"/>
        <v>0.47427445339744878</v>
      </c>
      <c r="O99" s="9">
        <f t="shared" si="68"/>
        <v>62.468768825747176</v>
      </c>
      <c r="P99" s="9">
        <f t="shared" si="43"/>
        <v>0.19593817425282367</v>
      </c>
      <c r="Q99" s="34"/>
      <c r="R99" s="9">
        <f t="shared" si="69"/>
        <v>129.8141904664279</v>
      </c>
      <c r="S99" s="9">
        <f t="shared" si="44"/>
        <v>2.2498815335721076</v>
      </c>
      <c r="T99" s="9">
        <f t="shared" si="70"/>
        <v>128.01704669099419</v>
      </c>
      <c r="U99" s="9">
        <f t="shared" si="45"/>
        <v>4.0470253090058179</v>
      </c>
      <c r="V99" s="9">
        <f t="shared" si="71"/>
        <v>129.77768415042448</v>
      </c>
      <c r="W99" s="9">
        <f t="shared" si="46"/>
        <v>2.286387849575533</v>
      </c>
      <c r="X99" s="9">
        <f t="shared" si="47"/>
        <v>130.13893624434141</v>
      </c>
      <c r="Y99" s="9">
        <f t="shared" si="48"/>
        <v>1.9251357556586015</v>
      </c>
      <c r="AB99" s="9">
        <f t="shared" si="72"/>
        <v>-1.2910199272921183E-2</v>
      </c>
      <c r="AC99" s="9">
        <f t="shared" si="49"/>
        <v>62.177522347329628</v>
      </c>
      <c r="AD99" s="10">
        <f t="shared" si="50"/>
        <v>6.0442326224898205E-5</v>
      </c>
      <c r="AE99" s="9">
        <f t="shared" si="73"/>
        <v>0.31663986244885783</v>
      </c>
      <c r="AF99" s="9">
        <f t="shared" si="51"/>
        <v>62.50707240905141</v>
      </c>
      <c r="AG99" s="10">
        <f t="shared" si="52"/>
        <v>6.3278623222620325E-6</v>
      </c>
      <c r="AH99" s="9">
        <f t="shared" si="74"/>
        <v>0.57105074803698241</v>
      </c>
      <c r="AI99" s="9">
        <f t="shared" si="53"/>
        <v>62.761483294639532</v>
      </c>
      <c r="AJ99" s="10">
        <f t="shared" si="54"/>
        <v>2.3850196030545084E-6</v>
      </c>
      <c r="AK99" s="17">
        <f t="shared" si="75"/>
        <v>0.60686215951729794</v>
      </c>
      <c r="AL99" s="9">
        <f t="shared" si="55"/>
        <v>62.79729470611985</v>
      </c>
      <c r="AM99" s="10">
        <f t="shared" si="56"/>
        <v>4.4767257240975913E-6</v>
      </c>
      <c r="AO99" s="9">
        <f t="shared" si="76"/>
        <v>-7.5294276757168488E-3</v>
      </c>
      <c r="AP99" s="9">
        <f t="shared" si="57"/>
        <v>129.77015472274877</v>
      </c>
      <c r="AQ99" s="10">
        <f t="shared" si="58"/>
        <v>3.0170752130160428E-4</v>
      </c>
      <c r="AR99" s="9">
        <f t="shared" si="77"/>
        <v>1.1377728665173803</v>
      </c>
      <c r="AS99" s="9">
        <f t="shared" si="59"/>
        <v>130.91545701694184</v>
      </c>
      <c r="AT99" s="10">
        <f t="shared" si="60"/>
        <v>7.5644888365177803E-5</v>
      </c>
      <c r="AU99" s="9">
        <f t="shared" si="78"/>
        <v>1.740529357661831</v>
      </c>
      <c r="AV99" s="9">
        <f t="shared" si="61"/>
        <v>131.51821350808632</v>
      </c>
      <c r="AW99" s="10">
        <f t="shared" si="62"/>
        <v>1.7084047650242111E-5</v>
      </c>
      <c r="AX99" s="9">
        <f t="shared" si="79"/>
        <v>0.47658134668416607</v>
      </c>
      <c r="AY99" s="9">
        <f t="shared" si="63"/>
        <v>130.25426549710863</v>
      </c>
      <c r="AZ99" s="10">
        <f t="shared" si="64"/>
        <v>1.8779971150860846E-4</v>
      </c>
    </row>
    <row r="100" spans="1:52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  <c r="G100" s="2"/>
      <c r="H100" s="34"/>
      <c r="I100" s="9">
        <f t="shared" si="65"/>
        <v>62.314779384342991</v>
      </c>
      <c r="J100" s="9">
        <f t="shared" si="40"/>
        <v>2.9473053843429895</v>
      </c>
      <c r="K100" s="9">
        <f t="shared" si="66"/>
        <v>62.018652362917926</v>
      </c>
      <c r="L100" s="9">
        <f t="shared" si="41"/>
        <v>2.6511783629179249</v>
      </c>
      <c r="M100" s="9">
        <f t="shared" si="67"/>
        <v>62.451283495971147</v>
      </c>
      <c r="N100" s="9">
        <f t="shared" si="42"/>
        <v>3.0838094959711455</v>
      </c>
      <c r="O100" s="9">
        <f t="shared" si="68"/>
        <v>62.615722456436799</v>
      </c>
      <c r="P100" s="9">
        <f t="shared" si="43"/>
        <v>3.2482484564367979</v>
      </c>
      <c r="Q100" s="34"/>
      <c r="R100" s="9">
        <f t="shared" si="69"/>
        <v>130.15167269646372</v>
      </c>
      <c r="S100" s="9">
        <f t="shared" si="44"/>
        <v>2.1149596964637283</v>
      </c>
      <c r="T100" s="9">
        <f t="shared" si="70"/>
        <v>129.43350554914622</v>
      </c>
      <c r="U100" s="9">
        <f t="shared" si="45"/>
        <v>1.3967925491462267</v>
      </c>
      <c r="V100" s="9">
        <f t="shared" si="71"/>
        <v>131.03519746769101</v>
      </c>
      <c r="W100" s="9">
        <f t="shared" si="46"/>
        <v>2.9984844676910143</v>
      </c>
      <c r="X100" s="9">
        <f t="shared" si="47"/>
        <v>131.58278806108535</v>
      </c>
      <c r="Y100" s="9">
        <f t="shared" si="48"/>
        <v>3.5460750610853609</v>
      </c>
      <c r="AB100" s="9">
        <f t="shared" si="72"/>
        <v>2.8153973023306356E-2</v>
      </c>
      <c r="AC100" s="9">
        <f t="shared" si="49"/>
        <v>62.479437468994455</v>
      </c>
      <c r="AD100" s="10">
        <f t="shared" si="50"/>
        <v>2.7477159768184364E-3</v>
      </c>
      <c r="AE100" s="9">
        <f t="shared" si="73"/>
        <v>0.30269263417879233</v>
      </c>
      <c r="AF100" s="9">
        <f t="shared" si="51"/>
        <v>62.753976130149937</v>
      </c>
      <c r="AG100" s="10">
        <f t="shared" si="52"/>
        <v>3.2539102112793738E-3</v>
      </c>
      <c r="AH100" s="9">
        <f t="shared" si="74"/>
        <v>0.43146083863620843</v>
      </c>
      <c r="AI100" s="9">
        <f t="shared" si="53"/>
        <v>62.882744334607352</v>
      </c>
      <c r="AJ100" s="10">
        <f t="shared" si="54"/>
        <v>3.5060678540981475E-3</v>
      </c>
      <c r="AK100" s="17">
        <f t="shared" si="75"/>
        <v>0.31275263089090111</v>
      </c>
      <c r="AL100" s="9">
        <f t="shared" si="55"/>
        <v>62.764036126862045</v>
      </c>
      <c r="AM100" s="10">
        <f t="shared" si="56"/>
        <v>3.2732711597270605E-3</v>
      </c>
      <c r="AO100" s="9">
        <f t="shared" si="76"/>
        <v>0.18222698406562002</v>
      </c>
      <c r="AP100" s="9">
        <f t="shared" si="57"/>
        <v>131.21742445175661</v>
      </c>
      <c r="AQ100" s="10">
        <f t="shared" si="58"/>
        <v>6.1713405492188234E-4</v>
      </c>
      <c r="AR100" s="9">
        <f t="shared" si="77"/>
        <v>1.1677079792046674</v>
      </c>
      <c r="AS100" s="9">
        <f t="shared" si="59"/>
        <v>132.20290544689567</v>
      </c>
      <c r="AT100" s="10">
        <f t="shared" si="60"/>
        <v>1.0587894906502176E-3</v>
      </c>
      <c r="AU100" s="9">
        <f t="shared" si="78"/>
        <v>1.5231721394839453</v>
      </c>
      <c r="AV100" s="9">
        <f t="shared" si="61"/>
        <v>132.55836960717494</v>
      </c>
      <c r="AW100" s="10">
        <f t="shared" si="62"/>
        <v>1.2471713389566653E-3</v>
      </c>
      <c r="AX100" s="9">
        <f t="shared" si="79"/>
        <v>1.1403735216791744</v>
      </c>
      <c r="AY100" s="9">
        <f t="shared" si="63"/>
        <v>132.17557098937019</v>
      </c>
      <c r="AZ100" s="10">
        <f t="shared" si="64"/>
        <v>1.0449415975885951E-3</v>
      </c>
    </row>
    <row r="101" spans="1:52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  <c r="G101" s="2"/>
      <c r="H101" s="34"/>
      <c r="I101" s="9">
        <f t="shared" si="65"/>
        <v>61.872683576691543</v>
      </c>
      <c r="J101" s="9">
        <f t="shared" si="40"/>
        <v>1.5145635766915433</v>
      </c>
      <c r="K101" s="9">
        <f t="shared" si="66"/>
        <v>61.09073993589665</v>
      </c>
      <c r="L101" s="9">
        <f t="shared" si="41"/>
        <v>0.73261993589665053</v>
      </c>
      <c r="M101" s="9">
        <f t="shared" si="67"/>
        <v>60.755188273187017</v>
      </c>
      <c r="N101" s="9">
        <f t="shared" si="42"/>
        <v>0.39706827318701698</v>
      </c>
      <c r="O101" s="9">
        <f t="shared" si="68"/>
        <v>60.179536114109197</v>
      </c>
      <c r="P101" s="9">
        <f t="shared" si="43"/>
        <v>0.17858388589080221</v>
      </c>
      <c r="Q101" s="34"/>
      <c r="R101" s="9">
        <f t="shared" si="69"/>
        <v>129.83442874199415</v>
      </c>
      <c r="S101" s="9">
        <f t="shared" si="44"/>
        <v>1.2622812580058564</v>
      </c>
      <c r="T101" s="9">
        <f t="shared" si="70"/>
        <v>128.94462815694504</v>
      </c>
      <c r="U101" s="9">
        <f t="shared" si="45"/>
        <v>2.1520818430549582</v>
      </c>
      <c r="V101" s="9">
        <f t="shared" si="71"/>
        <v>129.38603101046095</v>
      </c>
      <c r="W101" s="9">
        <f t="shared" si="46"/>
        <v>1.7106789895390477</v>
      </c>
      <c r="X101" s="9">
        <f t="shared" si="47"/>
        <v>128.92323176527134</v>
      </c>
      <c r="Y101" s="9">
        <f t="shared" si="48"/>
        <v>2.1734782347286625</v>
      </c>
      <c r="AB101" s="9">
        <f t="shared" si="72"/>
        <v>-0.23048340634780917</v>
      </c>
      <c r="AC101" s="9">
        <f t="shared" si="49"/>
        <v>60.524704866839208</v>
      </c>
      <c r="AD101" s="10">
        <f t="shared" si="50"/>
        <v>7.6172758569777297E-6</v>
      </c>
      <c r="AE101" s="9">
        <f t="shared" si="73"/>
        <v>-0.19700433006193835</v>
      </c>
      <c r="AF101" s="9">
        <f t="shared" si="51"/>
        <v>60.55818394312508</v>
      </c>
      <c r="AG101" s="10">
        <f t="shared" si="52"/>
        <v>1.0986674048143033E-5</v>
      </c>
      <c r="AH101" s="9">
        <f t="shared" si="74"/>
        <v>-0.52593938900294401</v>
      </c>
      <c r="AI101" s="9">
        <f t="shared" si="53"/>
        <v>60.229248884184074</v>
      </c>
      <c r="AJ101" s="10">
        <f t="shared" si="54"/>
        <v>4.5586869455739432E-6</v>
      </c>
      <c r="AK101" s="17">
        <f t="shared" si="75"/>
        <v>-1.3947680447328756</v>
      </c>
      <c r="AL101" s="9">
        <f t="shared" si="55"/>
        <v>59.360420228454139</v>
      </c>
      <c r="AM101" s="10">
        <f t="shared" si="56"/>
        <v>2.7322997175514309E-4</v>
      </c>
      <c r="AO101" s="9">
        <f t="shared" si="76"/>
        <v>-9.2482032128730796E-2</v>
      </c>
      <c r="AP101" s="9">
        <f t="shared" si="57"/>
        <v>129.29354897833221</v>
      </c>
      <c r="AQ101" s="10">
        <f t="shared" si="58"/>
        <v>1.8918444969890971E-4</v>
      </c>
      <c r="AR101" s="9">
        <f t="shared" si="77"/>
        <v>0.46348937009598745</v>
      </c>
      <c r="AS101" s="9">
        <f t="shared" si="59"/>
        <v>129.84952038055695</v>
      </c>
      <c r="AT101" s="10">
        <f t="shared" si="60"/>
        <v>9.0506837381054028E-5</v>
      </c>
      <c r="AU101" s="9">
        <f t="shared" si="78"/>
        <v>9.56197709626464E-2</v>
      </c>
      <c r="AV101" s="9">
        <f t="shared" si="61"/>
        <v>129.48165078142361</v>
      </c>
      <c r="AW101" s="10">
        <f t="shared" si="62"/>
        <v>1.5177257988123406E-4</v>
      </c>
      <c r="AX101" s="9">
        <f t="shared" si="79"/>
        <v>-1.230735460393668</v>
      </c>
      <c r="AY101" s="9">
        <f t="shared" si="63"/>
        <v>128.15529555006728</v>
      </c>
      <c r="AZ101" s="10">
        <f t="shared" si="64"/>
        <v>5.0341813641878669E-4</v>
      </c>
    </row>
    <row r="102" spans="1:52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  <c r="G102" s="2"/>
      <c r="H102" s="34"/>
      <c r="I102" s="9">
        <f t="shared" si="65"/>
        <v>61.645499040187815</v>
      </c>
      <c r="J102" s="9">
        <f t="shared" si="40"/>
        <v>2.1548070401878121</v>
      </c>
      <c r="K102" s="9">
        <f t="shared" si="66"/>
        <v>60.83432295833282</v>
      </c>
      <c r="L102" s="9">
        <f t="shared" si="41"/>
        <v>1.3436309583328168</v>
      </c>
      <c r="M102" s="9">
        <f t="shared" si="67"/>
        <v>60.53680072293416</v>
      </c>
      <c r="N102" s="9">
        <f t="shared" si="42"/>
        <v>1.0461087229341572</v>
      </c>
      <c r="O102" s="9">
        <f t="shared" si="68"/>
        <v>60.313474028527303</v>
      </c>
      <c r="P102" s="9">
        <f t="shared" si="43"/>
        <v>0.82278202852729976</v>
      </c>
      <c r="Q102" s="34"/>
      <c r="R102" s="9">
        <f t="shared" si="69"/>
        <v>130.02377093069501</v>
      </c>
      <c r="S102" s="9">
        <f t="shared" si="44"/>
        <v>4.2179089306950033</v>
      </c>
      <c r="T102" s="9">
        <f t="shared" si="70"/>
        <v>129.69785680201429</v>
      </c>
      <c r="U102" s="9">
        <f t="shared" si="45"/>
        <v>3.8919948020142812</v>
      </c>
      <c r="V102" s="9">
        <f t="shared" si="71"/>
        <v>130.32690445470743</v>
      </c>
      <c r="W102" s="9">
        <f t="shared" si="46"/>
        <v>4.5210424547074268</v>
      </c>
      <c r="X102" s="9">
        <f t="shared" si="47"/>
        <v>130.55334044131783</v>
      </c>
      <c r="Y102" s="9">
        <f t="shared" si="48"/>
        <v>4.7474784413178241</v>
      </c>
      <c r="AB102" s="9">
        <f t="shared" si="72"/>
        <v>-0.22866902793356628</v>
      </c>
      <c r="AC102" s="9">
        <f t="shared" si="49"/>
        <v>60.308131695000597</v>
      </c>
      <c r="AD102" s="10">
        <f t="shared" si="50"/>
        <v>1.8880496258717226E-4</v>
      </c>
      <c r="AE102" s="9">
        <f t="shared" si="73"/>
        <v>-0.20235013510966787</v>
      </c>
      <c r="AF102" s="9">
        <f t="shared" si="51"/>
        <v>60.334450587824492</v>
      </c>
      <c r="AG102" s="10">
        <f t="shared" si="52"/>
        <v>2.0115849183114924E-4</v>
      </c>
      <c r="AH102" s="9">
        <f t="shared" si="74"/>
        <v>-0.38754106156540463</v>
      </c>
      <c r="AI102" s="9">
        <f t="shared" si="53"/>
        <v>60.149259661368752</v>
      </c>
      <c r="AJ102" s="10">
        <f t="shared" si="54"/>
        <v>1.2254702166146646E-4</v>
      </c>
      <c r="AK102" s="17">
        <f t="shared" si="75"/>
        <v>-0.3948446244248594</v>
      </c>
      <c r="AL102" s="9">
        <f t="shared" si="55"/>
        <v>60.141956098509297</v>
      </c>
      <c r="AM102" s="10">
        <f t="shared" si="56"/>
        <v>1.1984398306659385E-4</v>
      </c>
      <c r="AO102" s="9">
        <f t="shared" si="76"/>
        <v>6.2521289327550467E-2</v>
      </c>
      <c r="AP102" s="9">
        <f t="shared" si="57"/>
        <v>130.38942574403498</v>
      </c>
      <c r="AQ102" s="10">
        <f t="shared" si="58"/>
        <v>1.3274091146977278E-3</v>
      </c>
      <c r="AR102" s="9">
        <f t="shared" si="77"/>
        <v>0.58283538863360995</v>
      </c>
      <c r="AS102" s="9">
        <f t="shared" si="59"/>
        <v>130.90973984334104</v>
      </c>
      <c r="AT102" s="10">
        <f t="shared" si="60"/>
        <v>1.6458823469730666E-3</v>
      </c>
      <c r="AU102" s="9">
        <f t="shared" si="78"/>
        <v>0.47598392394037048</v>
      </c>
      <c r="AV102" s="9">
        <f t="shared" si="61"/>
        <v>130.80288837864779</v>
      </c>
      <c r="AW102" s="10">
        <f t="shared" si="62"/>
        <v>1.5776894756418026E-3</v>
      </c>
      <c r="AX102" s="9">
        <f t="shared" si="79"/>
        <v>0.61513210855045575</v>
      </c>
      <c r="AY102" s="9">
        <f t="shared" si="63"/>
        <v>130.94203656325789</v>
      </c>
      <c r="AZ102" s="10">
        <f t="shared" si="64"/>
        <v>1.6667781391825685E-3</v>
      </c>
    </row>
    <row r="103" spans="1:52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  <c r="G103" s="2"/>
      <c r="H103" s="34"/>
      <c r="I103" s="9">
        <f t="shared" si="65"/>
        <v>61.322277984159641</v>
      </c>
      <c r="J103" s="9">
        <f t="shared" si="40"/>
        <v>3.3582260158403585</v>
      </c>
      <c r="K103" s="9">
        <f t="shared" si="66"/>
        <v>60.364052122916334</v>
      </c>
      <c r="L103" s="9">
        <f t="shared" si="41"/>
        <v>4.3164518770836651</v>
      </c>
      <c r="M103" s="9">
        <f t="shared" si="67"/>
        <v>59.961440925320375</v>
      </c>
      <c r="N103" s="9">
        <f t="shared" si="42"/>
        <v>4.7190630746796245</v>
      </c>
      <c r="O103" s="9">
        <f t="shared" si="68"/>
        <v>59.696387507131831</v>
      </c>
      <c r="P103" s="9">
        <f t="shared" si="43"/>
        <v>4.9841164928681678</v>
      </c>
      <c r="Q103" s="34"/>
      <c r="R103" s="9">
        <f t="shared" si="69"/>
        <v>129.39108459109076</v>
      </c>
      <c r="S103" s="9">
        <f t="shared" si="44"/>
        <v>2.8802774089092509</v>
      </c>
      <c r="T103" s="9">
        <f t="shared" si="70"/>
        <v>128.33565862130928</v>
      </c>
      <c r="U103" s="9">
        <f t="shared" si="45"/>
        <v>3.9357033786907323</v>
      </c>
      <c r="V103" s="9">
        <f t="shared" si="71"/>
        <v>127.84033110461834</v>
      </c>
      <c r="W103" s="9">
        <f t="shared" si="46"/>
        <v>4.4310308953816673</v>
      </c>
      <c r="X103" s="9">
        <f t="shared" si="47"/>
        <v>126.99273161032946</v>
      </c>
      <c r="Y103" s="9">
        <f t="shared" si="48"/>
        <v>5.2786303896705533</v>
      </c>
      <c r="AB103" s="9">
        <f t="shared" si="72"/>
        <v>-0.28067264338559916</v>
      </c>
      <c r="AC103" s="9">
        <f t="shared" si="49"/>
        <v>59.680768281934775</v>
      </c>
      <c r="AD103" s="10">
        <f t="shared" si="50"/>
        <v>5.9751292806349623E-3</v>
      </c>
      <c r="AE103" s="9">
        <f t="shared" si="73"/>
        <v>-0.29560255073569724</v>
      </c>
      <c r="AF103" s="9">
        <f t="shared" si="51"/>
        <v>59.665838374584681</v>
      </c>
      <c r="AG103" s="10">
        <f t="shared" si="52"/>
        <v>6.010867697843098E-3</v>
      </c>
      <c r="AH103" s="9">
        <f t="shared" si="74"/>
        <v>-0.47205949278717607</v>
      </c>
      <c r="AI103" s="9">
        <f t="shared" si="53"/>
        <v>59.4893814325332</v>
      </c>
      <c r="AJ103" s="10">
        <f t="shared" si="54"/>
        <v>6.4413333551289345E-3</v>
      </c>
      <c r="AK103" s="17">
        <f t="shared" si="75"/>
        <v>-0.54828252163544655</v>
      </c>
      <c r="AL103" s="9">
        <f t="shared" si="55"/>
        <v>59.413158403684925</v>
      </c>
      <c r="AM103" s="10">
        <f t="shared" si="56"/>
        <v>6.6318827132882518E-3</v>
      </c>
      <c r="AO103" s="9">
        <f t="shared" si="76"/>
        <v>-0.31984290658494535</v>
      </c>
      <c r="AP103" s="9">
        <f t="shared" si="57"/>
        <v>127.52048819803339</v>
      </c>
      <c r="AQ103" s="10">
        <f t="shared" si="58"/>
        <v>1.2900761242091087E-3</v>
      </c>
      <c r="AR103" s="9">
        <f t="shared" si="77"/>
        <v>-0.18451679604706461</v>
      </c>
      <c r="AS103" s="9">
        <f t="shared" si="59"/>
        <v>127.65581430857128</v>
      </c>
      <c r="AT103" s="10">
        <f t="shared" si="60"/>
        <v>1.217628583746845E-3</v>
      </c>
      <c r="AU103" s="9">
        <f t="shared" si="78"/>
        <v>-0.85716684937288601</v>
      </c>
      <c r="AV103" s="9">
        <f t="shared" si="61"/>
        <v>126.98316425524546</v>
      </c>
      <c r="AW103" s="10">
        <f t="shared" si="62"/>
        <v>1.5983935641503122E-3</v>
      </c>
      <c r="AX103" s="9">
        <f t="shared" si="79"/>
        <v>-2.0213175312931564</v>
      </c>
      <c r="AY103" s="9">
        <f t="shared" si="63"/>
        <v>125.81901357332519</v>
      </c>
      <c r="AZ103" s="10">
        <f t="shared" si="64"/>
        <v>2.3796000614892173E-3</v>
      </c>
    </row>
    <row r="104" spans="1:52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  <c r="G104" s="2"/>
      <c r="H104" s="34"/>
      <c r="I104" s="9">
        <f t="shared" si="65"/>
        <v>61.826011886535696</v>
      </c>
      <c r="J104" s="9">
        <f t="shared" si="40"/>
        <v>2.1053431134643077</v>
      </c>
      <c r="K104" s="9">
        <f t="shared" si="66"/>
        <v>61.87481027989562</v>
      </c>
      <c r="L104" s="9">
        <f t="shared" si="41"/>
        <v>2.0565447201043838</v>
      </c>
      <c r="M104" s="9">
        <f t="shared" si="67"/>
        <v>62.556925616394167</v>
      </c>
      <c r="N104" s="9">
        <f t="shared" si="42"/>
        <v>1.3744293836058361</v>
      </c>
      <c r="O104" s="9">
        <f t="shared" si="68"/>
        <v>63.434474876782957</v>
      </c>
      <c r="P104" s="9">
        <f t="shared" si="43"/>
        <v>0.49688012321704633</v>
      </c>
      <c r="Q104" s="34"/>
      <c r="R104" s="9">
        <f t="shared" si="69"/>
        <v>129.82312620242715</v>
      </c>
      <c r="S104" s="9">
        <f t="shared" si="44"/>
        <v>3.6722347975728553</v>
      </c>
      <c r="T104" s="9">
        <f t="shared" si="70"/>
        <v>129.71315480385104</v>
      </c>
      <c r="U104" s="9">
        <f t="shared" si="45"/>
        <v>3.7822061961489624</v>
      </c>
      <c r="V104" s="9">
        <f t="shared" si="71"/>
        <v>130.27739809707828</v>
      </c>
      <c r="W104" s="9">
        <f t="shared" si="46"/>
        <v>3.2179629029217267</v>
      </c>
      <c r="X104" s="9">
        <f t="shared" si="47"/>
        <v>130.95170440258238</v>
      </c>
      <c r="Y104" s="9">
        <f t="shared" si="48"/>
        <v>2.5436565974176233</v>
      </c>
      <c r="AB104" s="9">
        <f t="shared" si="72"/>
        <v>0.15075095678330963</v>
      </c>
      <c r="AC104" s="9">
        <f t="shared" si="49"/>
        <v>62.70767657317748</v>
      </c>
      <c r="AD104" s="10">
        <f t="shared" si="50"/>
        <v>3.6635893571971304E-4</v>
      </c>
      <c r="AE104" s="9">
        <f t="shared" si="73"/>
        <v>0.42716925971667524</v>
      </c>
      <c r="AF104" s="9">
        <f t="shared" si="51"/>
        <v>62.984094876110845</v>
      </c>
      <c r="AG104" s="10">
        <f t="shared" si="52"/>
        <v>2.1953850000435237E-4</v>
      </c>
      <c r="AH104" s="9">
        <f t="shared" si="74"/>
        <v>0.90833538995025986</v>
      </c>
      <c r="AI104" s="9">
        <f t="shared" si="53"/>
        <v>63.465261006344427</v>
      </c>
      <c r="AJ104" s="10">
        <f t="shared" si="54"/>
        <v>5.3151949036111646E-5</v>
      </c>
      <c r="AK104" s="17">
        <f t="shared" si="75"/>
        <v>2.1239196091674071</v>
      </c>
      <c r="AL104" s="9">
        <f t="shared" si="55"/>
        <v>64.680845225561569</v>
      </c>
      <c r="AM104" s="10">
        <f t="shared" si="56"/>
        <v>1.3743714607422099E-4</v>
      </c>
      <c r="AO104" s="9">
        <f t="shared" si="76"/>
        <v>9.3693578271786371E-2</v>
      </c>
      <c r="AP104" s="9">
        <f t="shared" si="57"/>
        <v>130.37109167535007</v>
      </c>
      <c r="AQ104" s="10">
        <f t="shared" si="58"/>
        <v>5.4772754414385901E-4</v>
      </c>
      <c r="AR104" s="9">
        <f t="shared" si="77"/>
        <v>0.4708791510796847</v>
      </c>
      <c r="AS104" s="9">
        <f t="shared" si="59"/>
        <v>130.74827724815796</v>
      </c>
      <c r="AT104" s="10">
        <f t="shared" si="60"/>
        <v>4.2345908246411518E-4</v>
      </c>
      <c r="AU104" s="9">
        <f t="shared" si="78"/>
        <v>0.62523837945188243</v>
      </c>
      <c r="AV104" s="9">
        <f t="shared" si="61"/>
        <v>130.90263647653015</v>
      </c>
      <c r="AW104" s="10">
        <f t="shared" si="62"/>
        <v>3.7720757259534967E-4</v>
      </c>
      <c r="AX104" s="9">
        <f t="shared" si="79"/>
        <v>1.768309313896969</v>
      </c>
      <c r="AY104" s="9">
        <f t="shared" si="63"/>
        <v>132.04570741097524</v>
      </c>
      <c r="AZ104" s="10">
        <f t="shared" si="64"/>
        <v>1.1792234907428651E-4</v>
      </c>
    </row>
    <row r="105" spans="1:52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  <c r="G105" s="2"/>
      <c r="H105" s="34"/>
      <c r="I105" s="9">
        <f t="shared" si="65"/>
        <v>62.141813353555342</v>
      </c>
      <c r="J105" s="9">
        <f t="shared" si="40"/>
        <v>3.4258436464446547</v>
      </c>
      <c r="K105" s="9">
        <f t="shared" si="66"/>
        <v>62.594600931932156</v>
      </c>
      <c r="L105" s="9">
        <f t="shared" si="41"/>
        <v>2.9730560680678408</v>
      </c>
      <c r="M105" s="9">
        <f t="shared" si="67"/>
        <v>63.312861777377378</v>
      </c>
      <c r="N105" s="9">
        <f t="shared" si="42"/>
        <v>2.2547952226226187</v>
      </c>
      <c r="O105" s="9">
        <f t="shared" si="68"/>
        <v>63.807134969195744</v>
      </c>
      <c r="P105" s="9">
        <f t="shared" si="43"/>
        <v>1.7605220308042533</v>
      </c>
      <c r="Q105" s="34"/>
      <c r="R105" s="9">
        <f t="shared" si="69"/>
        <v>130.37396142206308</v>
      </c>
      <c r="S105" s="9">
        <f t="shared" si="44"/>
        <v>7.0796825779369215</v>
      </c>
      <c r="T105" s="9">
        <f t="shared" si="70"/>
        <v>131.03692697250318</v>
      </c>
      <c r="U105" s="9">
        <f t="shared" si="45"/>
        <v>6.4167170274968157</v>
      </c>
      <c r="V105" s="9">
        <f t="shared" si="71"/>
        <v>132.04727769368523</v>
      </c>
      <c r="W105" s="9">
        <f t="shared" si="46"/>
        <v>5.4063663063147658</v>
      </c>
      <c r="X105" s="9">
        <f t="shared" si="47"/>
        <v>132.85944685064561</v>
      </c>
      <c r="Y105" s="9">
        <f t="shared" si="48"/>
        <v>4.5941971493543861</v>
      </c>
      <c r="AB105" s="9">
        <f t="shared" si="72"/>
        <v>0.24152873741329481</v>
      </c>
      <c r="AC105" s="9">
        <f t="shared" si="49"/>
        <v>63.554390514790676</v>
      </c>
      <c r="AD105" s="10">
        <f t="shared" si="50"/>
        <v>9.42807867954289E-4</v>
      </c>
      <c r="AE105" s="9">
        <f t="shared" si="73"/>
        <v>0.50936098503330918</v>
      </c>
      <c r="AF105" s="9">
        <f t="shared" si="51"/>
        <v>63.822222762410689</v>
      </c>
      <c r="AG105" s="10">
        <f t="shared" si="52"/>
        <v>7.0864324489189399E-4</v>
      </c>
      <c r="AH105" s="9">
        <f t="shared" si="74"/>
        <v>0.83975573691508787</v>
      </c>
      <c r="AI105" s="9">
        <f t="shared" si="53"/>
        <v>64.152617514292473</v>
      </c>
      <c r="AJ105" s="10">
        <f t="shared" si="54"/>
        <v>4.657552808975127E-4</v>
      </c>
      <c r="AK105" s="17">
        <f t="shared" si="75"/>
        <v>0.96113367821084039</v>
      </c>
      <c r="AL105" s="9">
        <f t="shared" si="55"/>
        <v>64.273995455588221</v>
      </c>
      <c r="AM105" s="10">
        <f t="shared" si="56"/>
        <v>3.8927992436836817E-4</v>
      </c>
      <c r="AO105" s="9">
        <f t="shared" si="76"/>
        <v>0.34512148102206175</v>
      </c>
      <c r="AP105" s="9">
        <f t="shared" si="57"/>
        <v>132.39239917470729</v>
      </c>
      <c r="AQ105" s="10">
        <f t="shared" si="58"/>
        <v>1.355820436702334E-3</v>
      </c>
      <c r="AR105" s="9">
        <f t="shared" si="77"/>
        <v>0.79562926246150234</v>
      </c>
      <c r="AS105" s="9">
        <f t="shared" si="59"/>
        <v>132.84290695614672</v>
      </c>
      <c r="AT105" s="10">
        <f t="shared" si="60"/>
        <v>1.1251960360303462E-3</v>
      </c>
      <c r="AU105" s="9">
        <f t="shared" si="78"/>
        <v>1.1403269271716652</v>
      </c>
      <c r="AV105" s="9">
        <f t="shared" si="61"/>
        <v>133.18760462085689</v>
      </c>
      <c r="AW105" s="10">
        <f t="shared" si="62"/>
        <v>9.632459783356376E-4</v>
      </c>
      <c r="AX105" s="9">
        <f t="shared" si="79"/>
        <v>1.7696440542004575</v>
      </c>
      <c r="AY105" s="9">
        <f t="shared" si="63"/>
        <v>133.81692174788569</v>
      </c>
      <c r="AZ105" s="10">
        <f t="shared" si="64"/>
        <v>7.0001565431189331E-4</v>
      </c>
    </row>
    <row r="106" spans="1:52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  <c r="G106" s="2"/>
      <c r="H106" s="34"/>
      <c r="I106" s="9">
        <f t="shared" si="65"/>
        <v>62.655689900522042</v>
      </c>
      <c r="J106" s="9">
        <f t="shared" si="40"/>
        <v>3.3851120994779578</v>
      </c>
      <c r="K106" s="9">
        <f t="shared" si="66"/>
        <v>63.635170555755899</v>
      </c>
      <c r="L106" s="9">
        <f t="shared" si="41"/>
        <v>2.4056314442441007</v>
      </c>
      <c r="M106" s="9">
        <f t="shared" si="67"/>
        <v>64.552999149819811</v>
      </c>
      <c r="N106" s="9">
        <f t="shared" si="42"/>
        <v>1.4878028501801879</v>
      </c>
      <c r="O106" s="9">
        <f t="shared" si="68"/>
        <v>65.127526492298927</v>
      </c>
      <c r="P106" s="9">
        <f t="shared" si="43"/>
        <v>0.9132755077010728</v>
      </c>
      <c r="Q106" s="34"/>
      <c r="R106" s="9">
        <f t="shared" si="69"/>
        <v>131.43591380875361</v>
      </c>
      <c r="S106" s="9">
        <f t="shared" si="44"/>
        <v>10.14379819124639</v>
      </c>
      <c r="T106" s="9">
        <f t="shared" si="70"/>
        <v>133.28277793212709</v>
      </c>
      <c r="U106" s="9">
        <f t="shared" si="45"/>
        <v>8.2969340678729111</v>
      </c>
      <c r="V106" s="9">
        <f t="shared" si="71"/>
        <v>135.02077916215836</v>
      </c>
      <c r="W106" s="9">
        <f t="shared" si="46"/>
        <v>6.5589328378416383</v>
      </c>
      <c r="X106" s="9">
        <f t="shared" si="47"/>
        <v>136.3050947126614</v>
      </c>
      <c r="Y106" s="9">
        <f t="shared" si="48"/>
        <v>5.2746172873386001</v>
      </c>
      <c r="AB106" s="9">
        <f t="shared" si="72"/>
        <v>0.39132003266766557</v>
      </c>
      <c r="AC106" s="9">
        <f t="shared" si="49"/>
        <v>64.944319182487476</v>
      </c>
      <c r="AD106" s="10">
        <f t="shared" si="50"/>
        <v>2.7566332071163471E-4</v>
      </c>
      <c r="AE106" s="9">
        <f t="shared" si="73"/>
        <v>0.69205508188559017</v>
      </c>
      <c r="AF106" s="9">
        <f t="shared" si="51"/>
        <v>65.245054231705396</v>
      </c>
      <c r="AG106" s="10">
        <f t="shared" si="52"/>
        <v>1.4518648172491118E-4</v>
      </c>
      <c r="AH106" s="9">
        <f t="shared" si="74"/>
        <v>1.0199274729023933</v>
      </c>
      <c r="AI106" s="9">
        <f t="shared" si="53"/>
        <v>65.572926622722207</v>
      </c>
      <c r="AJ106" s="10">
        <f t="shared" si="54"/>
        <v>5.0192138904681631E-5</v>
      </c>
      <c r="AK106" s="17">
        <f t="shared" si="75"/>
        <v>1.1982868183076942</v>
      </c>
      <c r="AL106" s="9">
        <f t="shared" si="55"/>
        <v>65.751285968127505</v>
      </c>
      <c r="AM106" s="10">
        <f t="shared" si="56"/>
        <v>1.9218547344770366E-5</v>
      </c>
      <c r="AO106" s="9">
        <f t="shared" si="76"/>
        <v>0.7393784791397221</v>
      </c>
      <c r="AP106" s="9">
        <f t="shared" si="57"/>
        <v>135.76015764129809</v>
      </c>
      <c r="AQ106" s="10">
        <f t="shared" si="58"/>
        <v>1.6895747447565673E-3</v>
      </c>
      <c r="AR106" s="9">
        <f t="shared" si="77"/>
        <v>1.3400973139644097</v>
      </c>
      <c r="AS106" s="9">
        <f t="shared" si="59"/>
        <v>136.36087647612277</v>
      </c>
      <c r="AT106" s="10">
        <f t="shared" si="60"/>
        <v>1.3587675630378265E-3</v>
      </c>
      <c r="AU106" s="9">
        <f t="shared" si="78"/>
        <v>1.9652554707573249</v>
      </c>
      <c r="AV106" s="9">
        <f t="shared" si="61"/>
        <v>136.98603463291568</v>
      </c>
      <c r="AW106" s="10">
        <f t="shared" si="62"/>
        <v>1.0527346803036036E-3</v>
      </c>
      <c r="AX106" s="9">
        <f t="shared" si="79"/>
        <v>2.7929228563322304</v>
      </c>
      <c r="AY106" s="9">
        <f t="shared" si="63"/>
        <v>137.8137020184906</v>
      </c>
      <c r="AZ106" s="10">
        <f t="shared" si="64"/>
        <v>7.075561079989889E-4</v>
      </c>
    </row>
    <row r="107" spans="1:52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  <c r="G107" s="2"/>
      <c r="H107" s="34"/>
      <c r="I107" s="9">
        <f t="shared" si="65"/>
        <v>63.163456715443729</v>
      </c>
      <c r="J107" s="9">
        <f t="shared" si="40"/>
        <v>4.1735722845562719</v>
      </c>
      <c r="K107" s="9">
        <f t="shared" si="66"/>
        <v>64.477141561241339</v>
      </c>
      <c r="L107" s="9">
        <f t="shared" si="41"/>
        <v>2.8598874387586619</v>
      </c>
      <c r="M107" s="9">
        <f t="shared" si="67"/>
        <v>65.371290717418916</v>
      </c>
      <c r="N107" s="9">
        <f t="shared" si="42"/>
        <v>1.9657382825810856</v>
      </c>
      <c r="O107" s="9">
        <f t="shared" si="68"/>
        <v>65.812483123074742</v>
      </c>
      <c r="P107" s="9">
        <f t="shared" si="43"/>
        <v>1.5245458769252593</v>
      </c>
      <c r="Q107" s="34"/>
      <c r="R107" s="9">
        <f t="shared" si="69"/>
        <v>132.95748353744057</v>
      </c>
      <c r="S107" s="9">
        <f t="shared" si="44"/>
        <v>3.2030544625594359</v>
      </c>
      <c r="T107" s="9">
        <f t="shared" si="70"/>
        <v>136.18670485588262</v>
      </c>
      <c r="U107" s="9">
        <f t="shared" si="45"/>
        <v>2.6166855882621576E-2</v>
      </c>
      <c r="V107" s="9">
        <f t="shared" si="71"/>
        <v>138.62819222297128</v>
      </c>
      <c r="W107" s="9">
        <f t="shared" si="46"/>
        <v>2.4676542229712766</v>
      </c>
      <c r="X107" s="9">
        <f t="shared" si="47"/>
        <v>140.26105767816534</v>
      </c>
      <c r="Y107" s="9">
        <f t="shared" si="48"/>
        <v>4.100519678165341</v>
      </c>
      <c r="AB107" s="9">
        <f t="shared" si="72"/>
        <v>0.45536576290738129</v>
      </c>
      <c r="AC107" s="9">
        <f t="shared" si="49"/>
        <v>65.826656480326292</v>
      </c>
      <c r="AD107" s="10">
        <f t="shared" si="50"/>
        <v>5.0310687142657458E-4</v>
      </c>
      <c r="AE107" s="9">
        <f t="shared" si="73"/>
        <v>0.72361420331396864</v>
      </c>
      <c r="AF107" s="9">
        <f t="shared" si="51"/>
        <v>66.094904920732887</v>
      </c>
      <c r="AG107" s="10">
        <f t="shared" si="52"/>
        <v>3.4026874568077983E-4</v>
      </c>
      <c r="AH107" s="9">
        <f t="shared" si="74"/>
        <v>0.92919131551591305</v>
      </c>
      <c r="AI107" s="9">
        <f t="shared" si="53"/>
        <v>66.300482032934823</v>
      </c>
      <c r="AJ107" s="10">
        <f t="shared" si="54"/>
        <v>2.3695728699399274E-4</v>
      </c>
      <c r="AK107" s="17">
        <f t="shared" si="75"/>
        <v>0.87529085520539263</v>
      </c>
      <c r="AL107" s="9">
        <f t="shared" si="55"/>
        <v>66.246581572624308</v>
      </c>
      <c r="AM107" s="10">
        <f t="shared" si="56"/>
        <v>2.6224158601415915E-4</v>
      </c>
      <c r="AO107" s="9">
        <f t="shared" si="76"/>
        <v>1.1695836663907011</v>
      </c>
      <c r="AP107" s="9">
        <f t="shared" si="57"/>
        <v>139.79777588936199</v>
      </c>
      <c r="AQ107" s="10">
        <f t="shared" si="58"/>
        <v>7.1357708566158391E-4</v>
      </c>
      <c r="AR107" s="9">
        <f t="shared" si="77"/>
        <v>1.9069262506765363</v>
      </c>
      <c r="AS107" s="9">
        <f t="shared" si="59"/>
        <v>140.53511847364783</v>
      </c>
      <c r="AT107" s="10">
        <f t="shared" si="60"/>
        <v>1.0322153252857516E-3</v>
      </c>
      <c r="AU107" s="9">
        <f t="shared" si="78"/>
        <v>2.7042263862823415</v>
      </c>
      <c r="AV107" s="9">
        <f t="shared" si="61"/>
        <v>141.33241860925361</v>
      </c>
      <c r="AW107" s="10">
        <f t="shared" si="62"/>
        <v>1.4427612324900969E-3</v>
      </c>
      <c r="AX107" s="9">
        <f t="shared" si="79"/>
        <v>3.4852395301408134</v>
      </c>
      <c r="AY107" s="9">
        <f t="shared" si="63"/>
        <v>142.11343175311208</v>
      </c>
      <c r="AZ107" s="10">
        <f t="shared" si="64"/>
        <v>1.9114095222590277E-3</v>
      </c>
    </row>
    <row r="108" spans="1:52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  <c r="G108" s="2"/>
      <c r="H108" s="34"/>
      <c r="I108" s="9">
        <f t="shared" si="65"/>
        <v>63.789492558127165</v>
      </c>
      <c r="J108" s="9">
        <f t="shared" si="40"/>
        <v>6.948262441872842</v>
      </c>
      <c r="K108" s="9">
        <f t="shared" si="66"/>
        <v>65.47810216480687</v>
      </c>
      <c r="L108" s="9">
        <f t="shared" si="41"/>
        <v>5.2596528351931369</v>
      </c>
      <c r="M108" s="9">
        <f t="shared" si="67"/>
        <v>66.452446772838513</v>
      </c>
      <c r="N108" s="9">
        <f t="shared" si="42"/>
        <v>4.2853082271614937</v>
      </c>
      <c r="O108" s="9">
        <f t="shared" si="68"/>
        <v>66.955892530768693</v>
      </c>
      <c r="P108" s="9">
        <f t="shared" si="43"/>
        <v>3.7818624692313136</v>
      </c>
      <c r="Q108" s="34"/>
      <c r="R108" s="9">
        <f t="shared" si="69"/>
        <v>133.43794170682449</v>
      </c>
      <c r="S108" s="9">
        <f t="shared" si="44"/>
        <v>5.3383952931755232</v>
      </c>
      <c r="T108" s="9">
        <f t="shared" si="70"/>
        <v>136.17754645632371</v>
      </c>
      <c r="U108" s="9">
        <f t="shared" si="45"/>
        <v>2.5987905436763015</v>
      </c>
      <c r="V108" s="9">
        <f t="shared" si="71"/>
        <v>137.27098240033706</v>
      </c>
      <c r="W108" s="9">
        <f t="shared" si="46"/>
        <v>1.5053545996629509</v>
      </c>
      <c r="X108" s="9">
        <f t="shared" si="47"/>
        <v>137.18566791954134</v>
      </c>
      <c r="Y108" s="9">
        <f t="shared" si="48"/>
        <v>1.5906690804586674</v>
      </c>
      <c r="AB108" s="9">
        <f t="shared" si="72"/>
        <v>0.5492343067842137</v>
      </c>
      <c r="AC108" s="9">
        <f t="shared" si="49"/>
        <v>67.001681079622728</v>
      </c>
      <c r="AD108" s="10">
        <f t="shared" si="50"/>
        <v>2.7895129106118772E-3</v>
      </c>
      <c r="AE108" s="9">
        <f t="shared" si="73"/>
        <v>0.8129996663403759</v>
      </c>
      <c r="AF108" s="9">
        <f t="shared" si="51"/>
        <v>67.265446439178888</v>
      </c>
      <c r="AG108" s="10">
        <f t="shared" si="52"/>
        <v>2.4095396494011757E-3</v>
      </c>
      <c r="AH108" s="9">
        <f t="shared" si="74"/>
        <v>0.99757544847257118</v>
      </c>
      <c r="AI108" s="9">
        <f t="shared" si="53"/>
        <v>67.450022221311087</v>
      </c>
      <c r="AJ108" s="10">
        <f t="shared" si="54"/>
        <v>2.1601826724725495E-3</v>
      </c>
      <c r="AK108" s="17">
        <f t="shared" si="75"/>
        <v>1.050276275387467</v>
      </c>
      <c r="AL108" s="9">
        <f t="shared" si="55"/>
        <v>67.502723048225974</v>
      </c>
      <c r="AM108" s="10">
        <f t="shared" si="56"/>
        <v>2.0914842761895025E-3</v>
      </c>
      <c r="AO108" s="9">
        <f t="shared" si="76"/>
        <v>0.79056464303696328</v>
      </c>
      <c r="AP108" s="9">
        <f t="shared" si="57"/>
        <v>138.06154704337402</v>
      </c>
      <c r="AQ108" s="10">
        <f t="shared" si="58"/>
        <v>2.6529315411448312E-5</v>
      </c>
      <c r="AR108" s="9">
        <f t="shared" si="77"/>
        <v>1.0908922323488479</v>
      </c>
      <c r="AS108" s="9">
        <f t="shared" si="59"/>
        <v>138.3618746326859</v>
      </c>
      <c r="AT108" s="10">
        <f t="shared" si="60"/>
        <v>8.9194765143110339E-6</v>
      </c>
      <c r="AU108" s="9">
        <f t="shared" si="78"/>
        <v>0.87658009226988987</v>
      </c>
      <c r="AV108" s="9">
        <f t="shared" si="61"/>
        <v>138.14756249260694</v>
      </c>
      <c r="AW108" s="10">
        <f t="shared" si="62"/>
        <v>2.0528584803790223E-5</v>
      </c>
      <c r="AX108" s="9">
        <f t="shared" si="79"/>
        <v>-0.63084241971796295</v>
      </c>
      <c r="AY108" s="9">
        <f t="shared" si="63"/>
        <v>136.6401399806191</v>
      </c>
      <c r="AZ108" s="10">
        <f t="shared" si="64"/>
        <v>2.3694730273180492E-4</v>
      </c>
    </row>
    <row r="109" spans="1:52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  <c r="G109" s="2"/>
      <c r="H109" s="34"/>
      <c r="I109" s="9">
        <f t="shared" si="65"/>
        <v>64.831731924408089</v>
      </c>
      <c r="J109" s="9">
        <f t="shared" si="40"/>
        <v>5.2603780755919161</v>
      </c>
      <c r="K109" s="9">
        <f t="shared" si="66"/>
        <v>67.31898065712447</v>
      </c>
      <c r="L109" s="9">
        <f t="shared" si="41"/>
        <v>2.773129342875535</v>
      </c>
      <c r="M109" s="9">
        <f t="shared" si="67"/>
        <v>68.809366297777331</v>
      </c>
      <c r="N109" s="9">
        <f t="shared" si="42"/>
        <v>1.2827437022226746</v>
      </c>
      <c r="O109" s="9">
        <f t="shared" si="68"/>
        <v>69.792289382692189</v>
      </c>
      <c r="P109" s="9">
        <f t="shared" si="43"/>
        <v>0.29982061730781595</v>
      </c>
      <c r="Q109" s="34"/>
      <c r="R109" s="9">
        <f t="shared" si="69"/>
        <v>134.23870100080083</v>
      </c>
      <c r="S109" s="9">
        <f t="shared" si="44"/>
        <v>1.1381760008008257</v>
      </c>
      <c r="T109" s="9">
        <f t="shared" si="70"/>
        <v>137.08712314661042</v>
      </c>
      <c r="U109" s="9">
        <f t="shared" si="45"/>
        <v>3.9865981466104188</v>
      </c>
      <c r="V109" s="9">
        <f t="shared" si="71"/>
        <v>138.09892743015169</v>
      </c>
      <c r="W109" s="9">
        <f t="shared" si="46"/>
        <v>4.9984024301516854</v>
      </c>
      <c r="X109" s="9">
        <f t="shared" si="47"/>
        <v>138.37866972988536</v>
      </c>
      <c r="Y109" s="9">
        <f t="shared" si="48"/>
        <v>5.278144729885355</v>
      </c>
      <c r="AB109" s="9">
        <f t="shared" si="72"/>
        <v>0.82038708950740413</v>
      </c>
      <c r="AC109" s="9">
        <f t="shared" si="49"/>
        <v>69.629753387284737</v>
      </c>
      <c r="AD109" s="10">
        <f t="shared" si="50"/>
        <v>4.3512684627674112E-5</v>
      </c>
      <c r="AE109" s="9">
        <f t="shared" si="73"/>
        <v>1.1989796309899863</v>
      </c>
      <c r="AF109" s="9">
        <f t="shared" si="51"/>
        <v>70.008345928767312</v>
      </c>
      <c r="AG109" s="10">
        <f t="shared" si="52"/>
        <v>1.4281613878028862E-6</v>
      </c>
      <c r="AH109" s="9">
        <f t="shared" si="74"/>
        <v>1.609280282882382</v>
      </c>
      <c r="AI109" s="9">
        <f t="shared" si="53"/>
        <v>70.418646580659711</v>
      </c>
      <c r="AJ109" s="10">
        <f t="shared" si="54"/>
        <v>2.1703282014271397E-5</v>
      </c>
      <c r="AK109" s="17">
        <f t="shared" si="75"/>
        <v>2.1609230375061146</v>
      </c>
      <c r="AL109" s="9">
        <f t="shared" si="55"/>
        <v>70.970289335283439</v>
      </c>
      <c r="AM109" s="10">
        <f t="shared" si="56"/>
        <v>1.5697415685066984E-4</v>
      </c>
      <c r="AO109" s="9">
        <f t="shared" si="76"/>
        <v>0.79617170105361312</v>
      </c>
      <c r="AP109" s="9">
        <f t="shared" si="57"/>
        <v>138.89509913120531</v>
      </c>
      <c r="AQ109" s="10">
        <f t="shared" si="58"/>
        <v>1.8953242073220604E-3</v>
      </c>
      <c r="AR109" s="9">
        <f t="shared" si="77"/>
        <v>1.0251554317152931</v>
      </c>
      <c r="AS109" s="9">
        <f t="shared" si="59"/>
        <v>139.12408286186698</v>
      </c>
      <c r="AT109" s="10">
        <f t="shared" si="60"/>
        <v>2.0480786766845453E-3</v>
      </c>
      <c r="AU109" s="9">
        <f t="shared" si="78"/>
        <v>0.8546943141650224</v>
      </c>
      <c r="AV109" s="9">
        <f t="shared" si="61"/>
        <v>138.95362174431671</v>
      </c>
      <c r="AW109" s="10">
        <f t="shared" si="62"/>
        <v>1.933801389812969E-3</v>
      </c>
      <c r="AX109" s="9">
        <f t="shared" si="79"/>
        <v>0.60912691238473993</v>
      </c>
      <c r="AY109" s="9">
        <f t="shared" si="63"/>
        <v>138.70805434253643</v>
      </c>
      <c r="AZ109" s="10">
        <f t="shared" si="64"/>
        <v>1.7749395742081453E-3</v>
      </c>
    </row>
    <row r="110" spans="1:52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  <c r="G110" s="2"/>
      <c r="H110" s="34"/>
      <c r="I110" s="9">
        <f t="shared" si="65"/>
        <v>65.620788635746877</v>
      </c>
      <c r="J110" s="9">
        <f t="shared" si="40"/>
        <v>5.0282513642531228</v>
      </c>
      <c r="K110" s="9">
        <f t="shared" si="66"/>
        <v>68.289575927130912</v>
      </c>
      <c r="L110" s="9">
        <f t="shared" si="41"/>
        <v>2.3594640728690877</v>
      </c>
      <c r="M110" s="9">
        <f t="shared" si="67"/>
        <v>69.514875333999811</v>
      </c>
      <c r="N110" s="9">
        <f t="shared" si="42"/>
        <v>1.1341646660001885</v>
      </c>
      <c r="O110" s="9">
        <f t="shared" si="68"/>
        <v>70.017154845673048</v>
      </c>
      <c r="P110" s="9">
        <f t="shared" si="43"/>
        <v>0.63188515432695169</v>
      </c>
      <c r="Q110" s="34"/>
      <c r="R110" s="9">
        <f t="shared" si="69"/>
        <v>134.06797460068069</v>
      </c>
      <c r="S110" s="9">
        <f t="shared" si="44"/>
        <v>3.4450646006806949</v>
      </c>
      <c r="T110" s="9">
        <f t="shared" si="70"/>
        <v>135.69181379529678</v>
      </c>
      <c r="U110" s="9">
        <f t="shared" si="45"/>
        <v>5.0689037952967908</v>
      </c>
      <c r="V110" s="9">
        <f t="shared" si="71"/>
        <v>135.34980609356825</v>
      </c>
      <c r="W110" s="9">
        <f t="shared" si="46"/>
        <v>4.7268960935682571</v>
      </c>
      <c r="X110" s="9">
        <f t="shared" si="47"/>
        <v>134.42006118247133</v>
      </c>
      <c r="Y110" s="9">
        <f t="shared" si="48"/>
        <v>3.7971511824713389</v>
      </c>
      <c r="AB110" s="9">
        <f t="shared" si="72"/>
        <v>0.80315538151466559</v>
      </c>
      <c r="AC110" s="9">
        <f t="shared" si="49"/>
        <v>70.318030715514482</v>
      </c>
      <c r="AD110" s="10">
        <f t="shared" si="50"/>
        <v>2.1951682931523026E-5</v>
      </c>
      <c r="AE110" s="9">
        <f t="shared" si="73"/>
        <v>1.0756119822981098</v>
      </c>
      <c r="AF110" s="9">
        <f t="shared" si="51"/>
        <v>70.590487316297924</v>
      </c>
      <c r="AG110" s="10">
        <f t="shared" si="52"/>
        <v>6.8688033161397305E-7</v>
      </c>
      <c r="AH110" s="9">
        <f t="shared" si="74"/>
        <v>1.2025832218854262</v>
      </c>
      <c r="AI110" s="9">
        <f t="shared" si="53"/>
        <v>70.71745855588523</v>
      </c>
      <c r="AJ110" s="10">
        <f t="shared" si="54"/>
        <v>9.3785409000895003E-7</v>
      </c>
      <c r="AK110" s="17">
        <f t="shared" si="75"/>
        <v>0.9238211364150255</v>
      </c>
      <c r="AL110" s="9">
        <f t="shared" si="55"/>
        <v>70.43869647041484</v>
      </c>
      <c r="AM110" s="10">
        <f t="shared" si="56"/>
        <v>8.8643273252157248E-6</v>
      </c>
      <c r="AO110" s="9">
        <f t="shared" si="76"/>
        <v>0.26437774540805475</v>
      </c>
      <c r="AP110" s="9">
        <f t="shared" si="57"/>
        <v>135.61418383897629</v>
      </c>
      <c r="AQ110" s="10">
        <f t="shared" si="58"/>
        <v>1.460104991140549E-3</v>
      </c>
      <c r="AR110" s="9">
        <f t="shared" si="77"/>
        <v>8.1586239640609182E-2</v>
      </c>
      <c r="AS110" s="9">
        <f t="shared" si="59"/>
        <v>135.43139233320886</v>
      </c>
      <c r="AT110" s="10">
        <f t="shared" si="60"/>
        <v>1.3551187054283008E-3</v>
      </c>
      <c r="AU110" s="9">
        <f t="shared" si="78"/>
        <v>-0.767022728671787</v>
      </c>
      <c r="AV110" s="9">
        <f t="shared" si="61"/>
        <v>134.58278336489647</v>
      </c>
      <c r="AW110" s="10">
        <f t="shared" si="62"/>
        <v>9.190177210765335E-4</v>
      </c>
      <c r="AX110" s="9">
        <f t="shared" si="79"/>
        <v>-2.245384099238215</v>
      </c>
      <c r="AY110" s="9">
        <f t="shared" si="63"/>
        <v>133.10442199433004</v>
      </c>
      <c r="AZ110" s="10">
        <f t="shared" si="64"/>
        <v>3.6090595497151654E-4</v>
      </c>
    </row>
    <row r="111" spans="1:52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  <c r="G111" s="2"/>
      <c r="H111" s="34"/>
      <c r="I111" s="9">
        <f t="shared" si="65"/>
        <v>66.375026340384849</v>
      </c>
      <c r="J111" s="9">
        <f t="shared" si="40"/>
        <v>3.3153956596151488</v>
      </c>
      <c r="K111" s="9">
        <f t="shared" si="66"/>
        <v>69.115388352635094</v>
      </c>
      <c r="L111" s="9">
        <f t="shared" si="41"/>
        <v>0.57503364736490425</v>
      </c>
      <c r="M111" s="9">
        <f t="shared" si="67"/>
        <v>70.138665900299912</v>
      </c>
      <c r="N111" s="9">
        <f t="shared" si="42"/>
        <v>0.44824390029991434</v>
      </c>
      <c r="O111" s="9">
        <f t="shared" si="68"/>
        <v>70.491068711418251</v>
      </c>
      <c r="P111" s="9">
        <f t="shared" si="43"/>
        <v>0.80064671141825272</v>
      </c>
      <c r="Q111" s="34"/>
      <c r="R111" s="9">
        <f t="shared" si="69"/>
        <v>133.55121491057858</v>
      </c>
      <c r="S111" s="9">
        <f t="shared" si="44"/>
        <v>2.9844300894214086</v>
      </c>
      <c r="T111" s="9">
        <f t="shared" si="70"/>
        <v>133.91769746694291</v>
      </c>
      <c r="U111" s="9">
        <f t="shared" si="45"/>
        <v>2.6179475330570767</v>
      </c>
      <c r="V111" s="9">
        <f t="shared" si="71"/>
        <v>132.75001324210569</v>
      </c>
      <c r="W111" s="9">
        <f t="shared" si="46"/>
        <v>3.7856317578942935</v>
      </c>
      <c r="X111" s="9">
        <f t="shared" si="47"/>
        <v>131.57219779561783</v>
      </c>
      <c r="Y111" s="9">
        <f t="shared" si="48"/>
        <v>4.9634472043821631</v>
      </c>
      <c r="AB111" s="9">
        <f t="shared" si="72"/>
        <v>0.77625065923248093</v>
      </c>
      <c r="AC111" s="9">
        <f t="shared" si="49"/>
        <v>70.914916559532386</v>
      </c>
      <c r="AD111" s="10">
        <f t="shared" si="50"/>
        <v>3.0872196589564453E-4</v>
      </c>
      <c r="AE111" s="9">
        <f t="shared" si="73"/>
        <v>0.96265662829860776</v>
      </c>
      <c r="AF111" s="9">
        <f t="shared" si="51"/>
        <v>71.101322528598516</v>
      </c>
      <c r="AG111" s="10">
        <f t="shared" si="52"/>
        <v>4.0987044538759069E-4</v>
      </c>
      <c r="AH111" s="9">
        <f t="shared" si="74"/>
        <v>0.94212652687203025</v>
      </c>
      <c r="AI111" s="9">
        <f t="shared" si="53"/>
        <v>71.080792427171943</v>
      </c>
      <c r="AJ111" s="10">
        <f t="shared" si="54"/>
        <v>3.9802912792152618E-4</v>
      </c>
      <c r="AK111" s="17">
        <f t="shared" si="75"/>
        <v>0.66879515181734006</v>
      </c>
      <c r="AL111" s="9">
        <f t="shared" si="55"/>
        <v>70.807461052117247</v>
      </c>
      <c r="AM111" s="10">
        <f t="shared" si="56"/>
        <v>2.5691562882703415E-4</v>
      </c>
      <c r="AO111" s="9">
        <f t="shared" si="76"/>
        <v>-0.16524784412253637</v>
      </c>
      <c r="AP111" s="9">
        <f t="shared" si="57"/>
        <v>132.58476539798315</v>
      </c>
      <c r="AQ111" s="10">
        <f t="shared" si="58"/>
        <v>8.3732777619393911E-4</v>
      </c>
      <c r="AR111" s="9">
        <f t="shared" si="77"/>
        <v>-0.58875853313518134</v>
      </c>
      <c r="AS111" s="9">
        <f t="shared" si="59"/>
        <v>132.16125470897052</v>
      </c>
      <c r="AT111" s="10">
        <f t="shared" si="60"/>
        <v>1.0264622105781358E-3</v>
      </c>
      <c r="AU111" s="9">
        <f t="shared" si="78"/>
        <v>-1.5917692839276318</v>
      </c>
      <c r="AV111" s="9">
        <f t="shared" si="61"/>
        <v>131.15824395817808</v>
      </c>
      <c r="AW111" s="10">
        <f t="shared" si="62"/>
        <v>1.5511463004873876E-3</v>
      </c>
      <c r="AX111" s="9">
        <f t="shared" si="79"/>
        <v>-2.546631538628902</v>
      </c>
      <c r="AY111" s="9">
        <f t="shared" si="63"/>
        <v>130.20338170347679</v>
      </c>
      <c r="AZ111" s="10">
        <f t="shared" si="64"/>
        <v>2.1509278193540767E-3</v>
      </c>
    </row>
    <row r="112" spans="1:52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  <c r="G112" s="2"/>
      <c r="H112" s="34"/>
      <c r="I112" s="9">
        <f t="shared" si="65"/>
        <v>66.872335689327116</v>
      </c>
      <c r="J112" s="9">
        <f t="shared" si="40"/>
        <v>1.3715453106728859</v>
      </c>
      <c r="K112" s="9">
        <f t="shared" si="66"/>
        <v>69.316650129212803</v>
      </c>
      <c r="L112" s="9">
        <f t="shared" si="41"/>
        <v>1.0727691292128014</v>
      </c>
      <c r="M112" s="9">
        <f t="shared" si="67"/>
        <v>69.892131755134955</v>
      </c>
      <c r="N112" s="9">
        <f t="shared" si="42"/>
        <v>1.6482507551349528</v>
      </c>
      <c r="O112" s="9">
        <f t="shared" si="68"/>
        <v>69.890583677854551</v>
      </c>
      <c r="P112" s="9">
        <f t="shared" si="43"/>
        <v>1.6467026778545488</v>
      </c>
      <c r="Q112" s="34"/>
      <c r="R112" s="9">
        <f t="shared" si="69"/>
        <v>133.99887942399178</v>
      </c>
      <c r="S112" s="9">
        <f t="shared" si="44"/>
        <v>4.944742399177926E-2</v>
      </c>
      <c r="T112" s="9">
        <f t="shared" si="70"/>
        <v>134.83397910351289</v>
      </c>
      <c r="U112" s="9">
        <f t="shared" si="45"/>
        <v>0.88454710351288668</v>
      </c>
      <c r="V112" s="9">
        <f t="shared" si="71"/>
        <v>134.83211070894757</v>
      </c>
      <c r="W112" s="9">
        <f t="shared" si="46"/>
        <v>0.88267870894756584</v>
      </c>
      <c r="X112" s="9">
        <f t="shared" si="47"/>
        <v>135.29478319890444</v>
      </c>
      <c r="Y112" s="9">
        <f t="shared" si="48"/>
        <v>1.3453511989044387</v>
      </c>
      <c r="AB112" s="9">
        <f t="shared" si="72"/>
        <v>0.62283293857286515</v>
      </c>
      <c r="AC112" s="9">
        <f t="shared" si="49"/>
        <v>70.514964693707824</v>
      </c>
      <c r="AD112" s="10">
        <f t="shared" si="50"/>
        <v>1.1074875281553358E-3</v>
      </c>
      <c r="AE112" s="9">
        <f t="shared" si="73"/>
        <v>0.66035893493271636</v>
      </c>
      <c r="AF112" s="9">
        <f t="shared" si="51"/>
        <v>70.552490690067671</v>
      </c>
      <c r="AG112" s="10">
        <f t="shared" si="52"/>
        <v>1.1443887885838992E-3</v>
      </c>
      <c r="AH112" s="9">
        <f t="shared" si="74"/>
        <v>0.40722922445538567</v>
      </c>
      <c r="AI112" s="9">
        <f t="shared" si="53"/>
        <v>70.299360979590347</v>
      </c>
      <c r="AJ112" s="10">
        <f t="shared" si="54"/>
        <v>9.071917000899539E-4</v>
      </c>
      <c r="AK112" s="17">
        <f t="shared" si="75"/>
        <v>-0.10923475061761315</v>
      </c>
      <c r="AL112" s="9">
        <f t="shared" si="55"/>
        <v>69.782897004517338</v>
      </c>
      <c r="AM112" s="10">
        <f t="shared" si="56"/>
        <v>5.0857948574710898E-4</v>
      </c>
      <c r="AO112" s="9">
        <f t="shared" si="76"/>
        <v>0.17185395252212499</v>
      </c>
      <c r="AP112" s="9">
        <f t="shared" si="57"/>
        <v>135.00396466146969</v>
      </c>
      <c r="AQ112" s="10">
        <f t="shared" si="58"/>
        <v>6.1978108533675423E-5</v>
      </c>
      <c r="AR112" s="9">
        <f t="shared" si="77"/>
        <v>7.8955466859082168E-2</v>
      </c>
      <c r="AS112" s="9">
        <f t="shared" si="59"/>
        <v>134.91106617580664</v>
      </c>
      <c r="AT112" s="10">
        <f t="shared" si="60"/>
        <v>5.1539241904557193E-5</v>
      </c>
      <c r="AU112" s="9">
        <f t="shared" si="78"/>
        <v>6.1470753918645205E-2</v>
      </c>
      <c r="AV112" s="9">
        <f t="shared" si="61"/>
        <v>134.89358146286622</v>
      </c>
      <c r="AW112" s="10">
        <f t="shared" si="62"/>
        <v>4.9682077513402574E-5</v>
      </c>
      <c r="AX112" s="9">
        <f t="shared" si="79"/>
        <v>1.3877881160212564</v>
      </c>
      <c r="AY112" s="9">
        <f t="shared" si="63"/>
        <v>136.21989882496882</v>
      </c>
      <c r="AZ112" s="10">
        <f t="shared" si="64"/>
        <v>2.873085619619961E-4</v>
      </c>
    </row>
    <row r="113" spans="1:52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  <c r="G113" s="2"/>
      <c r="H113" s="34"/>
      <c r="I113" s="9">
        <f t="shared" si="65"/>
        <v>67.078067485928045</v>
      </c>
      <c r="J113" s="9">
        <f t="shared" si="40"/>
        <v>0.9436294859280423</v>
      </c>
      <c r="K113" s="9">
        <f t="shared" si="66"/>
        <v>68.941180933988321</v>
      </c>
      <c r="L113" s="9">
        <f t="shared" si="41"/>
        <v>2.8067429339883176</v>
      </c>
      <c r="M113" s="9">
        <f t="shared" si="67"/>
        <v>68.985593839810733</v>
      </c>
      <c r="N113" s="9">
        <f t="shared" si="42"/>
        <v>2.8511558398107297</v>
      </c>
      <c r="O113" s="9">
        <f t="shared" si="68"/>
        <v>68.655556669463635</v>
      </c>
      <c r="P113" s="9">
        <f t="shared" si="43"/>
        <v>2.5211186694636325</v>
      </c>
      <c r="Q113" s="34"/>
      <c r="R113" s="9">
        <f t="shared" si="69"/>
        <v>133.99146231039299</v>
      </c>
      <c r="S113" s="9">
        <f t="shared" si="44"/>
        <v>3.694297310392983</v>
      </c>
      <c r="T113" s="9">
        <f t="shared" si="70"/>
        <v>134.52438761728337</v>
      </c>
      <c r="U113" s="9">
        <f t="shared" si="45"/>
        <v>4.2272226172833598</v>
      </c>
      <c r="V113" s="9">
        <f t="shared" si="71"/>
        <v>134.34663741902639</v>
      </c>
      <c r="W113" s="9">
        <f t="shared" si="46"/>
        <v>4.0494724190263867</v>
      </c>
      <c r="X113" s="9">
        <f t="shared" si="47"/>
        <v>134.2857697997261</v>
      </c>
      <c r="Y113" s="9">
        <f t="shared" si="48"/>
        <v>3.9886047997260903</v>
      </c>
      <c r="AB113" s="9">
        <f t="shared" si="72"/>
        <v>0.3934273104883021</v>
      </c>
      <c r="AC113" s="9">
        <f t="shared" si="49"/>
        <v>69.379021150299039</v>
      </c>
      <c r="AD113" s="10">
        <f t="shared" si="50"/>
        <v>2.40692458143307E-3</v>
      </c>
      <c r="AE113" s="9">
        <f t="shared" si="73"/>
        <v>0.26863472236848179</v>
      </c>
      <c r="AF113" s="9">
        <f t="shared" si="51"/>
        <v>69.254228562179208</v>
      </c>
      <c r="AG113" s="10">
        <f t="shared" si="52"/>
        <v>2.2253357514473251E-3</v>
      </c>
      <c r="AH113" s="9">
        <f t="shared" si="74"/>
        <v>-0.18396598844543774</v>
      </c>
      <c r="AI113" s="9">
        <f t="shared" si="53"/>
        <v>68.801627851365296</v>
      </c>
      <c r="AJ113" s="10">
        <f t="shared" si="54"/>
        <v>1.6264942239293811E-3</v>
      </c>
      <c r="AK113" s="17">
        <f t="shared" si="75"/>
        <v>-0.7869424406182306</v>
      </c>
      <c r="AL113" s="9">
        <f t="shared" si="55"/>
        <v>68.198651399192499</v>
      </c>
      <c r="AM113" s="10">
        <f t="shared" si="56"/>
        <v>9.74212843898864E-4</v>
      </c>
      <c r="AO113" s="9">
        <f t="shared" si="76"/>
        <v>7.3254866155630136E-2</v>
      </c>
      <c r="AP113" s="9">
        <f t="shared" si="57"/>
        <v>134.41989228518202</v>
      </c>
      <c r="AQ113" s="10">
        <f t="shared" si="58"/>
        <v>1.0011503008160009E-3</v>
      </c>
      <c r="AR113" s="9">
        <f t="shared" si="77"/>
        <v>-6.2151722335981874E-2</v>
      </c>
      <c r="AS113" s="9">
        <f t="shared" si="59"/>
        <v>134.28448569669041</v>
      </c>
      <c r="AT113" s="10">
        <f t="shared" si="60"/>
        <v>9.3646683421766744E-4</v>
      </c>
      <c r="AU113" s="9">
        <f t="shared" si="78"/>
        <v>-0.18465406580927343</v>
      </c>
      <c r="AV113" s="9">
        <f t="shared" si="61"/>
        <v>134.16198335321712</v>
      </c>
      <c r="AW113" s="10">
        <f t="shared" si="62"/>
        <v>8.7980867693733392E-4</v>
      </c>
      <c r="AX113" s="9">
        <f t="shared" si="79"/>
        <v>-0.20448407902980939</v>
      </c>
      <c r="AY113" s="9">
        <f t="shared" si="63"/>
        <v>134.14215333999658</v>
      </c>
      <c r="AZ113" s="10">
        <f t="shared" si="64"/>
        <v>8.7080341063932166E-4</v>
      </c>
    </row>
    <row r="114" spans="1:52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  <c r="G114" s="2"/>
      <c r="H114" s="34"/>
      <c r="I114" s="9">
        <f t="shared" si="65"/>
        <v>66.936523063038834</v>
      </c>
      <c r="J114" s="9">
        <f t="shared" si="40"/>
        <v>1.1028289369611599</v>
      </c>
      <c r="K114" s="9">
        <f t="shared" si="66"/>
        <v>67.958820907092417</v>
      </c>
      <c r="L114" s="9">
        <f t="shared" si="41"/>
        <v>8.0531092907577317E-2</v>
      </c>
      <c r="M114" s="9">
        <f t="shared" si="67"/>
        <v>67.417458127914841</v>
      </c>
      <c r="N114" s="9">
        <f t="shared" si="42"/>
        <v>0.62189387208515257</v>
      </c>
      <c r="O114" s="9">
        <f t="shared" si="68"/>
        <v>66.764717667365915</v>
      </c>
      <c r="P114" s="9">
        <f t="shared" si="43"/>
        <v>1.2746343326340792</v>
      </c>
      <c r="Q114" s="34"/>
      <c r="R114" s="9">
        <f t="shared" si="69"/>
        <v>133.43731771383403</v>
      </c>
      <c r="S114" s="9">
        <f t="shared" si="44"/>
        <v>2.1234447138340329</v>
      </c>
      <c r="T114" s="9">
        <f t="shared" si="70"/>
        <v>133.0448597012342</v>
      </c>
      <c r="U114" s="9">
        <f t="shared" si="45"/>
        <v>1.7309867012342011</v>
      </c>
      <c r="V114" s="9">
        <f t="shared" si="71"/>
        <v>132.11942758856188</v>
      </c>
      <c r="W114" s="9">
        <f t="shared" si="46"/>
        <v>0.80555458856187556</v>
      </c>
      <c r="X114" s="9">
        <f t="shared" si="47"/>
        <v>131.29431619993153</v>
      </c>
      <c r="Y114" s="9">
        <f t="shared" si="48"/>
        <v>1.9556800068471603E-2</v>
      </c>
      <c r="AB114" s="9">
        <f t="shared" si="72"/>
        <v>9.9192857130673107E-2</v>
      </c>
      <c r="AC114" s="9">
        <f t="shared" si="49"/>
        <v>67.516650985045516</v>
      </c>
      <c r="AD114" s="10">
        <f t="shared" si="50"/>
        <v>5.9018252920559418E-5</v>
      </c>
      <c r="AE114" s="9">
        <f t="shared" si="73"/>
        <v>-0.19055788619761149</v>
      </c>
      <c r="AF114" s="9">
        <f t="shared" si="51"/>
        <v>67.226900241717232</v>
      </c>
      <c r="AG114" s="10">
        <f t="shared" si="52"/>
        <v>1.4258532446504511E-4</v>
      </c>
      <c r="AH114" s="9">
        <f t="shared" si="74"/>
        <v>-0.80684236399814191</v>
      </c>
      <c r="AI114" s="9">
        <f t="shared" si="53"/>
        <v>66.610615763916698</v>
      </c>
      <c r="AJ114" s="10">
        <f t="shared" si="54"/>
        <v>4.4094434942531515E-4</v>
      </c>
      <c r="AK114" s="17">
        <f t="shared" si="75"/>
        <v>-1.4509567212042422</v>
      </c>
      <c r="AL114" s="9">
        <f t="shared" si="55"/>
        <v>65.966501406710606</v>
      </c>
      <c r="AM114" s="10">
        <f t="shared" si="56"/>
        <v>9.2814464391485893E-4</v>
      </c>
      <c r="AO114" s="9">
        <f t="shared" si="76"/>
        <v>-0.2718148383373919</v>
      </c>
      <c r="AP114" s="9">
        <f t="shared" si="57"/>
        <v>131.84761275022447</v>
      </c>
      <c r="AQ114" s="10">
        <f t="shared" si="58"/>
        <v>1.6521058716855125E-5</v>
      </c>
      <c r="AR114" s="9">
        <f t="shared" si="77"/>
        <v>-0.60341624936811566</v>
      </c>
      <c r="AS114" s="9">
        <f t="shared" si="59"/>
        <v>131.51601133919377</v>
      </c>
      <c r="AT114" s="10">
        <f t="shared" si="60"/>
        <v>2.3696061311321279E-6</v>
      </c>
      <c r="AU114" s="9">
        <f t="shared" si="78"/>
        <v>-1.1038041599041331</v>
      </c>
      <c r="AV114" s="9">
        <f t="shared" si="61"/>
        <v>131.01562342865773</v>
      </c>
      <c r="AW114" s="10">
        <f t="shared" si="62"/>
        <v>5.1586781717957036E-6</v>
      </c>
      <c r="AX114" s="9">
        <f t="shared" si="79"/>
        <v>-1.9238009677493106</v>
      </c>
      <c r="AY114" s="9">
        <f t="shared" si="63"/>
        <v>130.19562662081256</v>
      </c>
      <c r="AZ114" s="10">
        <f t="shared" si="64"/>
        <v>7.2519329470542443E-5</v>
      </c>
    </row>
    <row r="115" spans="1:52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  <c r="G115" s="2"/>
      <c r="H115" s="34"/>
      <c r="I115" s="9">
        <f t="shared" si="65"/>
        <v>67.101947403583011</v>
      </c>
      <c r="J115" s="9">
        <f t="shared" si="40"/>
        <v>0.67372559641698615</v>
      </c>
      <c r="K115" s="9">
        <f t="shared" si="66"/>
        <v>67.987006789610064</v>
      </c>
      <c r="L115" s="9">
        <f t="shared" si="41"/>
        <v>0.21133378961006599</v>
      </c>
      <c r="M115" s="9">
        <f t="shared" si="67"/>
        <v>67.759499757561684</v>
      </c>
      <c r="N115" s="9">
        <f t="shared" si="42"/>
        <v>1.6173242438313196E-2</v>
      </c>
      <c r="O115" s="9">
        <f t="shared" si="68"/>
        <v>67.72069341684147</v>
      </c>
      <c r="P115" s="9">
        <f t="shared" si="43"/>
        <v>5.4979583158527134E-2</v>
      </c>
      <c r="Q115" s="34"/>
      <c r="R115" s="9">
        <f t="shared" si="69"/>
        <v>133.11880100675893</v>
      </c>
      <c r="S115" s="9">
        <f t="shared" si="44"/>
        <v>0.17622000675893901</v>
      </c>
      <c r="T115" s="9">
        <f t="shared" si="70"/>
        <v>132.43901435580221</v>
      </c>
      <c r="U115" s="9">
        <f t="shared" si="45"/>
        <v>0.5035666441977753</v>
      </c>
      <c r="V115" s="9">
        <f t="shared" si="71"/>
        <v>131.67637256485284</v>
      </c>
      <c r="W115" s="9">
        <f t="shared" si="46"/>
        <v>1.2662084351471492</v>
      </c>
      <c r="X115" s="9">
        <f t="shared" si="47"/>
        <v>131.30898379998288</v>
      </c>
      <c r="Y115" s="9">
        <f t="shared" si="48"/>
        <v>1.6335972000171068</v>
      </c>
      <c r="AB115" s="9">
        <f t="shared" si="72"/>
        <v>0.13562017300809862</v>
      </c>
      <c r="AC115" s="9">
        <f t="shared" si="49"/>
        <v>67.895119930569777</v>
      </c>
      <c r="AD115" s="10">
        <f t="shared" si="50"/>
        <v>3.1060061465792452E-6</v>
      </c>
      <c r="AE115" s="9">
        <f t="shared" si="73"/>
        <v>-5.7408007236497832E-2</v>
      </c>
      <c r="AF115" s="9">
        <f t="shared" si="51"/>
        <v>67.702091750325181</v>
      </c>
      <c r="AG115" s="10">
        <f t="shared" si="52"/>
        <v>1.1786548331974097E-6</v>
      </c>
      <c r="AH115" s="9">
        <f t="shared" si="74"/>
        <v>-0.28984456685789867</v>
      </c>
      <c r="AI115" s="9">
        <f t="shared" si="53"/>
        <v>67.46965519070379</v>
      </c>
      <c r="AJ115" s="10">
        <f t="shared" si="54"/>
        <v>2.0386643390254167E-5</v>
      </c>
      <c r="AK115" s="17">
        <f t="shared" si="75"/>
        <v>7.3091877019180296E-2</v>
      </c>
      <c r="AL115" s="9">
        <f t="shared" si="55"/>
        <v>67.832591634580865</v>
      </c>
      <c r="AM115" s="10">
        <f t="shared" si="56"/>
        <v>7.0527951369923518E-7</v>
      </c>
      <c r="AO115" s="9">
        <f t="shared" si="76"/>
        <v>-0.29750086614313848</v>
      </c>
      <c r="AP115" s="9">
        <f t="shared" si="57"/>
        <v>131.3788716987097</v>
      </c>
      <c r="AQ115" s="10">
        <f t="shared" si="58"/>
        <v>1.3835148554781755E-4</v>
      </c>
      <c r="AR115" s="9">
        <f t="shared" si="77"/>
        <v>-0.5633259429533457</v>
      </c>
      <c r="AS115" s="9">
        <f t="shared" si="59"/>
        <v>131.11304662189949</v>
      </c>
      <c r="AT115" s="10">
        <f t="shared" si="60"/>
        <v>1.8938820896305516E-4</v>
      </c>
      <c r="AU115" s="9">
        <f t="shared" si="78"/>
        <v>-0.80646704861633933</v>
      </c>
      <c r="AV115" s="9">
        <f t="shared" si="61"/>
        <v>130.86990551623651</v>
      </c>
      <c r="AW115" s="10">
        <f t="shared" si="62"/>
        <v>2.4307170581256031E-4</v>
      </c>
      <c r="AX115" s="9">
        <f t="shared" si="79"/>
        <v>-0.6651669153150771</v>
      </c>
      <c r="AY115" s="9">
        <f t="shared" si="63"/>
        <v>131.01120564953777</v>
      </c>
      <c r="AZ115" s="10">
        <f t="shared" si="64"/>
        <v>2.1105962224848702E-4</v>
      </c>
    </row>
    <row r="116" spans="1:52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  <c r="G116" s="2"/>
      <c r="H116" s="34"/>
      <c r="I116" s="9">
        <f t="shared" si="65"/>
        <v>67.20300624304555</v>
      </c>
      <c r="J116" s="9">
        <f t="shared" si="40"/>
        <v>2.5293167569544437</v>
      </c>
      <c r="K116" s="9">
        <f t="shared" si="66"/>
        <v>67.913039963246547</v>
      </c>
      <c r="L116" s="9">
        <f t="shared" si="41"/>
        <v>1.8192830367534469</v>
      </c>
      <c r="M116" s="9">
        <f t="shared" si="67"/>
        <v>67.76839504090276</v>
      </c>
      <c r="N116" s="9">
        <f t="shared" si="42"/>
        <v>1.9639279590972336</v>
      </c>
      <c r="O116" s="9">
        <f t="shared" si="68"/>
        <v>67.761928104210369</v>
      </c>
      <c r="P116" s="9">
        <f t="shared" si="43"/>
        <v>1.9703948957896245</v>
      </c>
      <c r="Q116" s="34"/>
      <c r="R116" s="9">
        <f t="shared" si="69"/>
        <v>133.09236800574507</v>
      </c>
      <c r="S116" s="9">
        <f t="shared" si="44"/>
        <v>0.67939099425493055</v>
      </c>
      <c r="T116" s="9">
        <f t="shared" si="70"/>
        <v>132.61526268127145</v>
      </c>
      <c r="U116" s="9">
        <f t="shared" si="45"/>
        <v>1.1564963187285571</v>
      </c>
      <c r="V116" s="9">
        <f t="shared" si="71"/>
        <v>132.37278720418377</v>
      </c>
      <c r="W116" s="9">
        <f t="shared" si="46"/>
        <v>1.3989717958162373</v>
      </c>
      <c r="X116" s="9">
        <f t="shared" si="47"/>
        <v>132.53418169999571</v>
      </c>
      <c r="Y116" s="9">
        <f t="shared" si="48"/>
        <v>1.2375773000042898</v>
      </c>
      <c r="AB116" s="9">
        <f t="shared" si="72"/>
        <v>0.11661143955804519</v>
      </c>
      <c r="AC116" s="9">
        <f t="shared" si="49"/>
        <v>67.885006480460802</v>
      </c>
      <c r="AD116" s="10">
        <f t="shared" si="50"/>
        <v>7.0180161216555929E-4</v>
      </c>
      <c r="AE116" s="9">
        <f t="shared" si="73"/>
        <v>-4.0832184592104422E-2</v>
      </c>
      <c r="AF116" s="9">
        <f t="shared" si="51"/>
        <v>67.727562856310655</v>
      </c>
      <c r="AG116" s="10">
        <f t="shared" si="52"/>
        <v>8.2652610125139524E-4</v>
      </c>
      <c r="AH116" s="9">
        <f t="shared" si="74"/>
        <v>-0.15541163426836019</v>
      </c>
      <c r="AI116" s="9">
        <f t="shared" si="53"/>
        <v>67.612983406634399</v>
      </c>
      <c r="AJ116" s="10">
        <f t="shared" si="54"/>
        <v>9.2370402712516184E-4</v>
      </c>
      <c r="AK116" s="17">
        <f t="shared" si="75"/>
        <v>1.8524772392791485E-2</v>
      </c>
      <c r="AL116" s="9">
        <f t="shared" si="55"/>
        <v>67.786919813295555</v>
      </c>
      <c r="AM116" s="10">
        <f t="shared" si="56"/>
        <v>7.7830707732099206E-4</v>
      </c>
      <c r="AO116" s="9">
        <f t="shared" si="76"/>
        <v>-0.14841354032202897</v>
      </c>
      <c r="AP116" s="9">
        <f t="shared" si="57"/>
        <v>132.22437366386174</v>
      </c>
      <c r="AQ116" s="10">
        <f t="shared" si="58"/>
        <v>1.3380368627150021E-4</v>
      </c>
      <c r="AR116" s="9">
        <f t="shared" si="77"/>
        <v>-0.24839079738227804</v>
      </c>
      <c r="AS116" s="9">
        <f t="shared" si="59"/>
        <v>132.12439640680148</v>
      </c>
      <c r="AT116" s="10">
        <f t="shared" si="60"/>
        <v>1.5165248282095881E-4</v>
      </c>
      <c r="AU116" s="9">
        <f t="shared" si="78"/>
        <v>-0.13017028904007044</v>
      </c>
      <c r="AV116" s="9">
        <f t="shared" si="61"/>
        <v>132.24261691514369</v>
      </c>
      <c r="AW116" s="10">
        <f t="shared" si="62"/>
        <v>1.3066726670227959E-4</v>
      </c>
      <c r="AX116" s="9">
        <f t="shared" si="79"/>
        <v>0.49217740613402461</v>
      </c>
      <c r="AY116" s="9">
        <f t="shared" si="63"/>
        <v>132.8649646103178</v>
      </c>
      <c r="AZ116" s="10">
        <f t="shared" si="64"/>
        <v>4.595034468291059E-5</v>
      </c>
    </row>
    <row r="117" spans="1:52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  <c r="G117" s="2"/>
      <c r="H117" s="34"/>
      <c r="I117" s="9">
        <f t="shared" si="65"/>
        <v>67.582403756588718</v>
      </c>
      <c r="J117" s="9">
        <f t="shared" si="40"/>
        <v>2.199205243411285</v>
      </c>
      <c r="K117" s="9">
        <f t="shared" si="66"/>
        <v>68.549789026110261</v>
      </c>
      <c r="L117" s="9">
        <f t="shared" si="41"/>
        <v>1.231819973889742</v>
      </c>
      <c r="M117" s="9">
        <f t="shared" si="67"/>
        <v>68.848555418406235</v>
      </c>
      <c r="N117" s="9">
        <f t="shared" si="42"/>
        <v>0.93305358159376794</v>
      </c>
      <c r="O117" s="9">
        <f t="shared" si="68"/>
        <v>69.239724276052584</v>
      </c>
      <c r="P117" s="9">
        <f t="shared" si="43"/>
        <v>0.54188472394741893</v>
      </c>
      <c r="Q117" s="34"/>
      <c r="R117" s="9">
        <f t="shared" si="69"/>
        <v>133.19427665488331</v>
      </c>
      <c r="S117" s="9">
        <f t="shared" si="44"/>
        <v>4.8812393451166827</v>
      </c>
      <c r="T117" s="9">
        <f t="shared" si="70"/>
        <v>133.02003639282646</v>
      </c>
      <c r="U117" s="9">
        <f t="shared" si="45"/>
        <v>5.0554796071735382</v>
      </c>
      <c r="V117" s="9">
        <f t="shared" si="71"/>
        <v>133.1422216918827</v>
      </c>
      <c r="W117" s="9">
        <f t="shared" si="46"/>
        <v>4.9332943081172971</v>
      </c>
      <c r="X117" s="9">
        <f t="shared" si="47"/>
        <v>133.46236467499892</v>
      </c>
      <c r="Y117" s="9">
        <f t="shared" si="48"/>
        <v>4.6131513250010698</v>
      </c>
      <c r="AB117" s="9">
        <f t="shared" si="72"/>
        <v>0.26114378024985963</v>
      </c>
      <c r="AC117" s="9">
        <f t="shared" si="49"/>
        <v>69.109699198656088</v>
      </c>
      <c r="AD117" s="10">
        <f t="shared" si="50"/>
        <v>9.2712863455348389E-5</v>
      </c>
      <c r="AE117" s="9">
        <f t="shared" si="73"/>
        <v>0.23941595593179041</v>
      </c>
      <c r="AF117" s="9">
        <f t="shared" si="51"/>
        <v>69.087971374338025</v>
      </c>
      <c r="AG117" s="10">
        <f t="shared" si="52"/>
        <v>9.8806002254643414E-5</v>
      </c>
      <c r="AH117" s="9">
        <f t="shared" si="74"/>
        <v>0.4005957710289656</v>
      </c>
      <c r="AI117" s="9">
        <f t="shared" si="53"/>
        <v>69.249151189435196</v>
      </c>
      <c r="AJ117" s="10">
        <f t="shared" si="54"/>
        <v>5.8222177774283473E-5</v>
      </c>
      <c r="AK117" s="17">
        <f t="shared" si="75"/>
        <v>0.92091503673687247</v>
      </c>
      <c r="AL117" s="9">
        <f t="shared" si="55"/>
        <v>69.769470455143107</v>
      </c>
      <c r="AM117" s="10">
        <f t="shared" si="56"/>
        <v>3.0258771866225757E-8</v>
      </c>
      <c r="AO117" s="9">
        <f t="shared" si="76"/>
        <v>-1.0736336118885054E-2</v>
      </c>
      <c r="AP117" s="9">
        <f t="shared" si="57"/>
        <v>133.1314853557638</v>
      </c>
      <c r="AQ117" s="10">
        <f t="shared" si="58"/>
        <v>1.2821208361588864E-3</v>
      </c>
      <c r="AR117" s="9">
        <f t="shared" si="77"/>
        <v>6.0655238880241158E-3</v>
      </c>
      <c r="AS117" s="9">
        <f t="shared" si="59"/>
        <v>133.14828721577072</v>
      </c>
      <c r="AT117" s="10">
        <f t="shared" si="60"/>
        <v>1.2734212903782567E-3</v>
      </c>
      <c r="AU117" s="9">
        <f t="shared" si="78"/>
        <v>0.27465186049248003</v>
      </c>
      <c r="AV117" s="9">
        <f t="shared" si="61"/>
        <v>133.41687355237516</v>
      </c>
      <c r="AW117" s="10">
        <f t="shared" si="62"/>
        <v>1.1383751561892931E-3</v>
      </c>
      <c r="AX117" s="9">
        <f t="shared" si="79"/>
        <v>0.72784592546419458</v>
      </c>
      <c r="AY117" s="9">
        <f t="shared" si="63"/>
        <v>133.8700676173469</v>
      </c>
      <c r="AZ117" s="10">
        <f t="shared" si="64"/>
        <v>9.2766519770191315E-4</v>
      </c>
    </row>
    <row r="118" spans="1:52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  <c r="G118" s="2"/>
      <c r="H118" s="34"/>
      <c r="I118" s="9">
        <f t="shared" si="65"/>
        <v>67.912284543100412</v>
      </c>
      <c r="J118" s="9">
        <f t="shared" si="40"/>
        <v>0.7382054568995926</v>
      </c>
      <c r="K118" s="9">
        <f t="shared" si="66"/>
        <v>68.980926016971665</v>
      </c>
      <c r="L118" s="9">
        <f t="shared" si="41"/>
        <v>0.33043601697166025</v>
      </c>
      <c r="M118" s="9">
        <f t="shared" si="67"/>
        <v>69.361734888282811</v>
      </c>
      <c r="N118" s="9">
        <f t="shared" si="42"/>
        <v>0.71124488828280619</v>
      </c>
      <c r="O118" s="9">
        <f t="shared" si="68"/>
        <v>69.646137819013148</v>
      </c>
      <c r="P118" s="9">
        <f t="shared" si="43"/>
        <v>0.99564781901314348</v>
      </c>
      <c r="Q118" s="34"/>
      <c r="R118" s="9">
        <f t="shared" si="69"/>
        <v>133.92646255665082</v>
      </c>
      <c r="S118" s="9">
        <f t="shared" si="44"/>
        <v>6.9918874433491851</v>
      </c>
      <c r="T118" s="9">
        <f t="shared" si="70"/>
        <v>134.7894542553372</v>
      </c>
      <c r="U118" s="9">
        <f t="shared" si="45"/>
        <v>6.128895744662799</v>
      </c>
      <c r="V118" s="9">
        <f t="shared" si="71"/>
        <v>135.85553356134722</v>
      </c>
      <c r="W118" s="9">
        <f t="shared" si="46"/>
        <v>5.0628164386527885</v>
      </c>
      <c r="X118" s="9">
        <f t="shared" si="47"/>
        <v>136.92222816874971</v>
      </c>
      <c r="Y118" s="9">
        <f t="shared" si="48"/>
        <v>3.9961218312502922</v>
      </c>
      <c r="AB118" s="9">
        <f t="shared" si="72"/>
        <v>0.29894913369386705</v>
      </c>
      <c r="AC118" s="9">
        <f t="shared" si="49"/>
        <v>69.660684021976678</v>
      </c>
      <c r="AD118" s="10">
        <f t="shared" si="50"/>
        <v>2.1653210880629044E-4</v>
      </c>
      <c r="AE118" s="9">
        <f t="shared" si="73"/>
        <v>0.30785683441798678</v>
      </c>
      <c r="AF118" s="9">
        <f t="shared" si="51"/>
        <v>69.669591722700801</v>
      </c>
      <c r="AG118" s="10">
        <f t="shared" si="52"/>
        <v>2.2036762375120153E-4</v>
      </c>
      <c r="AH118" s="9">
        <f t="shared" si="74"/>
        <v>0.45125843551039024</v>
      </c>
      <c r="AI118" s="9">
        <f t="shared" si="53"/>
        <v>69.812993323793208</v>
      </c>
      <c r="AJ118" s="10">
        <f t="shared" si="54"/>
        <v>2.8674847953300562E-4</v>
      </c>
      <c r="AK118" s="17">
        <f t="shared" si="75"/>
        <v>0.57433980490562042</v>
      </c>
      <c r="AL118" s="9">
        <f t="shared" si="55"/>
        <v>69.936074693188431</v>
      </c>
      <c r="AM118" s="10">
        <f t="shared" si="56"/>
        <v>3.5068250722558326E-4</v>
      </c>
      <c r="AO118" s="9">
        <f t="shared" si="76"/>
        <v>0.39787089471862558</v>
      </c>
      <c r="AP118" s="9">
        <f t="shared" si="57"/>
        <v>136.25340445606585</v>
      </c>
      <c r="AQ118" s="10">
        <f t="shared" si="58"/>
        <v>1.0958675268141218E-3</v>
      </c>
      <c r="AR118" s="9">
        <f t="shared" si="77"/>
        <v>0.68287711028214781</v>
      </c>
      <c r="AS118" s="9">
        <f t="shared" si="59"/>
        <v>136.53841067162935</v>
      </c>
      <c r="AT118" s="10">
        <f t="shared" si="60"/>
        <v>9.6605330450938031E-4</v>
      </c>
      <c r="AU118" s="9">
        <f t="shared" si="78"/>
        <v>1.3720488645298978</v>
      </c>
      <c r="AV118" s="9">
        <f t="shared" si="61"/>
        <v>137.2275824258771</v>
      </c>
      <c r="AW118" s="10">
        <f t="shared" si="62"/>
        <v>6.8595921381133201E-4</v>
      </c>
      <c r="AX118" s="9">
        <f t="shared" si="79"/>
        <v>2.4154919778644701</v>
      </c>
      <c r="AY118" s="9">
        <f t="shared" si="63"/>
        <v>138.27102553921168</v>
      </c>
      <c r="AZ118" s="10">
        <f t="shared" si="64"/>
        <v>3.5292241800732963E-4</v>
      </c>
    </row>
    <row r="119" spans="1:52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  <c r="G119" s="2"/>
      <c r="H119" s="34"/>
      <c r="I119" s="9">
        <f t="shared" si="65"/>
        <v>68.023015361635345</v>
      </c>
      <c r="J119" s="9">
        <f t="shared" si="40"/>
        <v>2.8823186383646515</v>
      </c>
      <c r="K119" s="9">
        <f t="shared" si="66"/>
        <v>68.865273411031581</v>
      </c>
      <c r="L119" s="9">
        <f t="shared" si="41"/>
        <v>2.0400605889684158</v>
      </c>
      <c r="M119" s="9">
        <f t="shared" si="67"/>
        <v>68.970550199727271</v>
      </c>
      <c r="N119" s="9">
        <f t="shared" si="42"/>
        <v>1.9347838002727258</v>
      </c>
      <c r="O119" s="9">
        <f t="shared" si="68"/>
        <v>68.899401954753301</v>
      </c>
      <c r="P119" s="9">
        <f t="shared" si="43"/>
        <v>2.0059320452466949</v>
      </c>
      <c r="Q119" s="34"/>
      <c r="R119" s="9">
        <f t="shared" si="69"/>
        <v>134.97524567315318</v>
      </c>
      <c r="S119" s="9">
        <f t="shared" si="44"/>
        <v>9.2992603268468201</v>
      </c>
      <c r="T119" s="9">
        <f t="shared" si="70"/>
        <v>136.93456776596918</v>
      </c>
      <c r="U119" s="9">
        <f t="shared" si="45"/>
        <v>7.339938234030825</v>
      </c>
      <c r="V119" s="9">
        <f t="shared" si="71"/>
        <v>138.64008260260624</v>
      </c>
      <c r="W119" s="9">
        <f t="shared" si="46"/>
        <v>5.6344233973937605</v>
      </c>
      <c r="X119" s="9">
        <f t="shared" si="47"/>
        <v>139.91931954218742</v>
      </c>
      <c r="Y119" s="9">
        <f t="shared" si="48"/>
        <v>4.3551864578125787</v>
      </c>
      <c r="AB119" s="9">
        <f t="shared" si="72"/>
        <v>0.19542906035645594</v>
      </c>
      <c r="AC119" s="9">
        <f t="shared" si="49"/>
        <v>69.165979260083731</v>
      </c>
      <c r="AD119" s="10">
        <f t="shared" si="50"/>
        <v>6.0175334879642589E-4</v>
      </c>
      <c r="AE119" s="9">
        <f t="shared" si="73"/>
        <v>0.13309645367460493</v>
      </c>
      <c r="AF119" s="9">
        <f t="shared" si="51"/>
        <v>69.103646653401881</v>
      </c>
      <c r="AG119" s="10">
        <f t="shared" si="52"/>
        <v>6.4565577922019864E-4</v>
      </c>
      <c r="AH119" s="9">
        <f t="shared" si="74"/>
        <v>7.2159029680721382E-2</v>
      </c>
      <c r="AI119" s="9">
        <f t="shared" si="53"/>
        <v>69.04270922940799</v>
      </c>
      <c r="AJ119" s="10">
        <f t="shared" si="54"/>
        <v>6.900696613701755E-4</v>
      </c>
      <c r="AK119" s="17">
        <f t="shared" si="75"/>
        <v>-0.24635601453636638</v>
      </c>
      <c r="AL119" s="9">
        <f t="shared" si="55"/>
        <v>68.72419418519091</v>
      </c>
      <c r="AM119" s="10">
        <f t="shared" si="56"/>
        <v>9.4625719941514926E-4</v>
      </c>
      <c r="AO119" s="9">
        <f t="shared" si="76"/>
        <v>0.75587261669968564</v>
      </c>
      <c r="AP119" s="9">
        <f t="shared" si="57"/>
        <v>139.39595521930593</v>
      </c>
      <c r="AQ119" s="10">
        <f t="shared" si="58"/>
        <v>1.1434112684541749E-3</v>
      </c>
      <c r="AR119" s="9">
        <f t="shared" si="77"/>
        <v>1.2082950930263676</v>
      </c>
      <c r="AS119" s="9">
        <f t="shared" si="59"/>
        <v>139.84837769563262</v>
      </c>
      <c r="AT119" s="10">
        <f t="shared" si="60"/>
        <v>9.4117158367304878E-4</v>
      </c>
      <c r="AU119" s="9">
        <f t="shared" si="78"/>
        <v>2.007673944058006</v>
      </c>
      <c r="AV119" s="9">
        <f t="shared" si="61"/>
        <v>140.64775654666425</v>
      </c>
      <c r="AW119" s="10">
        <f t="shared" si="62"/>
        <v>6.3191100175735476E-4</v>
      </c>
      <c r="AX119" s="9">
        <f t="shared" si="79"/>
        <v>2.7291904817498431</v>
      </c>
      <c r="AY119" s="9">
        <f t="shared" si="63"/>
        <v>141.36927308435608</v>
      </c>
      <c r="AZ119" s="10">
        <f t="shared" si="64"/>
        <v>4.054924011811692E-4</v>
      </c>
    </row>
    <row r="120" spans="1:52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  <c r="G120" s="2"/>
      <c r="H120" s="34"/>
      <c r="I120" s="9">
        <f t="shared" si="65"/>
        <v>68.455363157390039</v>
      </c>
      <c r="J120" s="9">
        <f t="shared" si="40"/>
        <v>3.9457908426099664</v>
      </c>
      <c r="K120" s="9">
        <f t="shared" si="66"/>
        <v>69.579294617170532</v>
      </c>
      <c r="L120" s="9">
        <f t="shared" si="41"/>
        <v>2.8218593828294729</v>
      </c>
      <c r="M120" s="9">
        <f t="shared" si="67"/>
        <v>70.03468128987727</v>
      </c>
      <c r="N120" s="9">
        <f t="shared" si="42"/>
        <v>2.3664727101227356</v>
      </c>
      <c r="O120" s="9">
        <f t="shared" si="68"/>
        <v>70.403850988688333</v>
      </c>
      <c r="P120" s="9">
        <f t="shared" si="43"/>
        <v>1.9973030113116721</v>
      </c>
      <c r="Q120" s="34"/>
      <c r="R120" s="9">
        <f t="shared" si="69"/>
        <v>136.37013472218021</v>
      </c>
      <c r="S120" s="9">
        <f t="shared" si="44"/>
        <v>3.6993082778197959</v>
      </c>
      <c r="T120" s="9">
        <f t="shared" si="70"/>
        <v>139.50354614787997</v>
      </c>
      <c r="U120" s="9">
        <f t="shared" si="45"/>
        <v>0.5658968521200336</v>
      </c>
      <c r="V120" s="9">
        <f t="shared" si="71"/>
        <v>141.73901547117282</v>
      </c>
      <c r="W120" s="9">
        <f t="shared" si="46"/>
        <v>1.6695724711728133</v>
      </c>
      <c r="X120" s="9">
        <f t="shared" si="47"/>
        <v>143.18570938554686</v>
      </c>
      <c r="Y120" s="9">
        <f t="shared" si="48"/>
        <v>3.1162663855468509</v>
      </c>
      <c r="AB120" s="9">
        <f t="shared" si="72"/>
        <v>0.3257343648254874</v>
      </c>
      <c r="AC120" s="9">
        <f t="shared" si="49"/>
        <v>70.360415654702763</v>
      </c>
      <c r="AD120" s="10">
        <f t="shared" si="50"/>
        <v>7.9448128791109816E-4</v>
      </c>
      <c r="AE120" s="9">
        <f t="shared" si="73"/>
        <v>0.36585511279345351</v>
      </c>
      <c r="AF120" s="9">
        <f t="shared" si="51"/>
        <v>70.400536402670724</v>
      </c>
      <c r="AG120" s="10">
        <f t="shared" si="52"/>
        <v>7.6354949124294279E-4</v>
      </c>
      <c r="AH120" s="9">
        <f t="shared" si="74"/>
        <v>0.51854645689189638</v>
      </c>
      <c r="AI120" s="9">
        <f t="shared" si="53"/>
        <v>70.553227746769167</v>
      </c>
      <c r="AJ120" s="10">
        <f t="shared" si="54"/>
        <v>6.5144580836184833E-4</v>
      </c>
      <c r="AK120" s="17">
        <f t="shared" si="75"/>
        <v>0.86755802444704433</v>
      </c>
      <c r="AL120" s="9">
        <f t="shared" si="55"/>
        <v>70.902239314324319</v>
      </c>
      <c r="AM120" s="10">
        <f t="shared" si="56"/>
        <v>4.2861054567247634E-4</v>
      </c>
      <c r="AO120" s="9">
        <f t="shared" si="76"/>
        <v>1.1073316544797196</v>
      </c>
      <c r="AP120" s="9">
        <f t="shared" si="57"/>
        <v>142.84634712565253</v>
      </c>
      <c r="AQ120" s="10">
        <f t="shared" si="58"/>
        <v>3.9303838640807347E-4</v>
      </c>
      <c r="AR120" s="9">
        <f t="shared" si="77"/>
        <v>1.6809545369114203</v>
      </c>
      <c r="AS120" s="9">
        <f t="shared" si="59"/>
        <v>143.41997000808425</v>
      </c>
      <c r="AT120" s="10">
        <f t="shared" si="60"/>
        <v>5.7218891879558123E-4</v>
      </c>
      <c r="AU120" s="9">
        <f t="shared" si="78"/>
        <v>2.4987404600868635</v>
      </c>
      <c r="AV120" s="9">
        <f t="shared" si="61"/>
        <v>144.23775593125967</v>
      </c>
      <c r="AW120" s="10">
        <f t="shared" si="62"/>
        <v>8.8559229236385777E-4</v>
      </c>
      <c r="AX120" s="9">
        <f t="shared" si="79"/>
        <v>3.0434715105440677</v>
      </c>
      <c r="AY120" s="9">
        <f t="shared" si="63"/>
        <v>144.78248698171689</v>
      </c>
      <c r="AZ120" s="10">
        <f t="shared" si="64"/>
        <v>1.1321818329079927E-3</v>
      </c>
    </row>
    <row r="121" spans="1:52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  <c r="G121" s="2"/>
      <c r="H121" s="34"/>
      <c r="I121" s="9">
        <f t="shared" si="65"/>
        <v>69.047231783781527</v>
      </c>
      <c r="J121" s="9">
        <f t="shared" si="40"/>
        <v>2.1883102162184684</v>
      </c>
      <c r="K121" s="9">
        <f t="shared" si="66"/>
        <v>70.566945401160851</v>
      </c>
      <c r="L121" s="9">
        <f t="shared" si="41"/>
        <v>0.66859659883914446</v>
      </c>
      <c r="M121" s="9">
        <f t="shared" si="67"/>
        <v>71.336241280444767</v>
      </c>
      <c r="N121" s="9">
        <f t="shared" si="42"/>
        <v>0.10069928044477194</v>
      </c>
      <c r="O121" s="9">
        <f t="shared" si="68"/>
        <v>71.901828247172091</v>
      </c>
      <c r="P121" s="9">
        <f t="shared" si="43"/>
        <v>0.66628624717209561</v>
      </c>
      <c r="Q121" s="34"/>
      <c r="R121" s="9">
        <f t="shared" si="69"/>
        <v>136.92503096385317</v>
      </c>
      <c r="S121" s="9">
        <f t="shared" si="44"/>
        <v>1.4455999638531694</v>
      </c>
      <c r="T121" s="9">
        <f t="shared" si="70"/>
        <v>139.701610046122</v>
      </c>
      <c r="U121" s="9">
        <f t="shared" si="45"/>
        <v>4.2221790461219939</v>
      </c>
      <c r="V121" s="9">
        <f t="shared" si="71"/>
        <v>140.82075061202778</v>
      </c>
      <c r="W121" s="9">
        <f t="shared" si="46"/>
        <v>5.3413196120277746</v>
      </c>
      <c r="X121" s="9">
        <f t="shared" si="47"/>
        <v>140.84850959638672</v>
      </c>
      <c r="Y121" s="9">
        <f t="shared" si="48"/>
        <v>5.3690785963867143</v>
      </c>
      <c r="AB121" s="9">
        <f t="shared" si="72"/>
        <v>0.47210820868678893</v>
      </c>
      <c r="AC121" s="9">
        <f t="shared" si="49"/>
        <v>71.808349489131558</v>
      </c>
      <c r="AD121" s="10">
        <f t="shared" si="50"/>
        <v>6.4658244473006797E-5</v>
      </c>
      <c r="AE121" s="9">
        <f t="shared" si="73"/>
        <v>0.5997813322369645</v>
      </c>
      <c r="AF121" s="9">
        <f t="shared" si="51"/>
        <v>71.936022612681725</v>
      </c>
      <c r="AG121" s="10">
        <f t="shared" si="52"/>
        <v>9.6693832381511635E-5</v>
      </c>
      <c r="AH121" s="9">
        <f t="shared" si="74"/>
        <v>0.87090254704591685</v>
      </c>
      <c r="AI121" s="9">
        <f t="shared" si="53"/>
        <v>72.207143827490682</v>
      </c>
      <c r="AJ121" s="10">
        <f t="shared" si="54"/>
        <v>1.8603008306620141E-4</v>
      </c>
      <c r="AK121" s="17">
        <f t="shared" si="75"/>
        <v>1.2364596956494296</v>
      </c>
      <c r="AL121" s="9">
        <f t="shared" si="55"/>
        <v>72.572700976094197</v>
      </c>
      <c r="AM121" s="10">
        <f t="shared" si="56"/>
        <v>3.5234865823180142E-4</v>
      </c>
      <c r="AO121" s="9">
        <f t="shared" si="76"/>
        <v>0.80349217743600565</v>
      </c>
      <c r="AP121" s="9">
        <f t="shared" si="57"/>
        <v>141.62424278946378</v>
      </c>
      <c r="AQ121" s="10">
        <f t="shared" si="58"/>
        <v>2.057171233475018E-3</v>
      </c>
      <c r="AR121" s="9">
        <f t="shared" si="77"/>
        <v>1.0311496878973052</v>
      </c>
      <c r="AS121" s="9">
        <f t="shared" si="59"/>
        <v>141.85190029992509</v>
      </c>
      <c r="AT121" s="10">
        <f t="shared" si="60"/>
        <v>2.2124261132541348E-3</v>
      </c>
      <c r="AU121" s="9">
        <f t="shared" si="78"/>
        <v>0.96108806643250677</v>
      </c>
      <c r="AV121" s="9">
        <f t="shared" si="61"/>
        <v>141.78183867846028</v>
      </c>
      <c r="AW121" s="10">
        <f t="shared" si="62"/>
        <v>2.1640448494208045E-3</v>
      </c>
      <c r="AX121" s="9">
        <f t="shared" si="79"/>
        <v>-0.32400440369167394</v>
      </c>
      <c r="AY121" s="9">
        <f t="shared" si="63"/>
        <v>140.49674620833611</v>
      </c>
      <c r="AZ121" s="10">
        <f t="shared" si="64"/>
        <v>1.3715007332447426E-3</v>
      </c>
    </row>
    <row r="122" spans="1:52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  <c r="G122" s="2"/>
      <c r="H122" s="34"/>
      <c r="I122" s="9">
        <f t="shared" si="65"/>
        <v>69.375478316214299</v>
      </c>
      <c r="J122" s="9">
        <f t="shared" si="40"/>
        <v>2.8679676837857073</v>
      </c>
      <c r="K122" s="9">
        <f t="shared" si="66"/>
        <v>70.800954210754554</v>
      </c>
      <c r="L122" s="9">
        <f t="shared" si="41"/>
        <v>1.4424917892454516</v>
      </c>
      <c r="M122" s="9">
        <f t="shared" si="67"/>
        <v>71.280856676200131</v>
      </c>
      <c r="N122" s="9">
        <f t="shared" si="42"/>
        <v>0.96258932379987527</v>
      </c>
      <c r="O122" s="9">
        <f t="shared" si="68"/>
        <v>71.402113561793016</v>
      </c>
      <c r="P122" s="9">
        <f t="shared" si="43"/>
        <v>0.84133243820699022</v>
      </c>
      <c r="Q122" s="34"/>
      <c r="R122" s="9">
        <f t="shared" si="69"/>
        <v>136.70819096927519</v>
      </c>
      <c r="S122" s="9">
        <f t="shared" si="44"/>
        <v>3.2523039692752036</v>
      </c>
      <c r="T122" s="9">
        <f t="shared" si="70"/>
        <v>138.2238473799793</v>
      </c>
      <c r="U122" s="9">
        <f t="shared" si="45"/>
        <v>4.7679603799793142</v>
      </c>
      <c r="V122" s="9">
        <f t="shared" si="71"/>
        <v>137.88302482541252</v>
      </c>
      <c r="W122" s="9">
        <f t="shared" si="46"/>
        <v>4.4271378254125295</v>
      </c>
      <c r="X122" s="9">
        <f t="shared" si="47"/>
        <v>136.8217006490967</v>
      </c>
      <c r="Y122" s="9">
        <f t="shared" si="48"/>
        <v>3.3658136490967081</v>
      </c>
      <c r="AB122" s="9">
        <f t="shared" si="72"/>
        <v>0.39298428674707508</v>
      </c>
      <c r="AC122" s="9">
        <f t="shared" si="49"/>
        <v>71.67384096294721</v>
      </c>
      <c r="AD122" s="10">
        <f t="shared" si="50"/>
        <v>6.2165686668627312E-5</v>
      </c>
      <c r="AE122" s="9">
        <f t="shared" si="73"/>
        <v>0.43598984811656422</v>
      </c>
      <c r="AF122" s="9">
        <f t="shared" si="51"/>
        <v>71.716846524316693</v>
      </c>
      <c r="AG122" s="10">
        <f t="shared" si="52"/>
        <v>5.3132951038095321E-5</v>
      </c>
      <c r="AH122" s="9">
        <f t="shared" si="74"/>
        <v>0.45407332896516783</v>
      </c>
      <c r="AI122" s="9">
        <f t="shared" si="53"/>
        <v>71.734930005165296</v>
      </c>
      <c r="AJ122" s="10">
        <f t="shared" si="54"/>
        <v>4.9546425539046325E-5</v>
      </c>
      <c r="AK122" s="17">
        <f t="shared" si="75"/>
        <v>0.13839204073947334</v>
      </c>
      <c r="AL122" s="9">
        <f t="shared" si="55"/>
        <v>71.419248716939606</v>
      </c>
      <c r="AM122" s="10">
        <f t="shared" si="56"/>
        <v>1.301563766334691E-4</v>
      </c>
      <c r="AO122" s="9">
        <f t="shared" si="76"/>
        <v>0.24230948282831577</v>
      </c>
      <c r="AP122" s="9">
        <f t="shared" si="57"/>
        <v>138.12533430824084</v>
      </c>
      <c r="AQ122" s="10">
        <f t="shared" si="58"/>
        <v>1.2242087683875004E-3</v>
      </c>
      <c r="AR122" s="9">
        <f t="shared" si="77"/>
        <v>3.8930819269163752E-2</v>
      </c>
      <c r="AS122" s="9">
        <f t="shared" si="59"/>
        <v>137.92195564468167</v>
      </c>
      <c r="AT122" s="10">
        <f t="shared" si="60"/>
        <v>1.1198898687947625E-3</v>
      </c>
      <c r="AU122" s="9">
        <f t="shared" si="78"/>
        <v>-0.79337816743898848</v>
      </c>
      <c r="AV122" s="9">
        <f t="shared" si="61"/>
        <v>137.08964665797353</v>
      </c>
      <c r="AW122" s="10">
        <f t="shared" si="62"/>
        <v>7.4137327388125831E-4</v>
      </c>
      <c r="AX122" s="9">
        <f t="shared" si="79"/>
        <v>-2.5456675791767225</v>
      </c>
      <c r="AY122" s="9">
        <f t="shared" si="63"/>
        <v>135.3373572462358</v>
      </c>
      <c r="AZ122" s="10">
        <f t="shared" si="64"/>
        <v>1.9875553745505128E-4</v>
      </c>
    </row>
    <row r="123" spans="1:52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  <c r="G123" s="2"/>
      <c r="H123" s="34"/>
      <c r="I123" s="9">
        <f t="shared" si="65"/>
        <v>69.80567346878216</v>
      </c>
      <c r="J123" s="9">
        <f t="shared" si="40"/>
        <v>3.5220625312178413</v>
      </c>
      <c r="K123" s="9">
        <f t="shared" si="66"/>
        <v>71.305826336990464</v>
      </c>
      <c r="L123" s="9">
        <f t="shared" si="41"/>
        <v>2.0219096630095379</v>
      </c>
      <c r="M123" s="9">
        <f t="shared" si="67"/>
        <v>71.810280804290073</v>
      </c>
      <c r="N123" s="9">
        <f t="shared" si="42"/>
        <v>1.5174551957099283</v>
      </c>
      <c r="O123" s="9">
        <f t="shared" si="68"/>
        <v>72.033112890448251</v>
      </c>
      <c r="P123" s="9">
        <f t="shared" si="43"/>
        <v>1.2946231095517504</v>
      </c>
      <c r="Q123" s="34"/>
      <c r="R123" s="9">
        <f t="shared" si="69"/>
        <v>136.2203453738839</v>
      </c>
      <c r="S123" s="9">
        <f t="shared" si="44"/>
        <v>3.0902033738838952</v>
      </c>
      <c r="T123" s="9">
        <f t="shared" si="70"/>
        <v>136.55506124698655</v>
      </c>
      <c r="U123" s="9">
        <f t="shared" si="45"/>
        <v>3.4249192469865477</v>
      </c>
      <c r="V123" s="9">
        <f t="shared" si="71"/>
        <v>135.44809902143561</v>
      </c>
      <c r="W123" s="9">
        <f t="shared" si="46"/>
        <v>2.3179570214356033</v>
      </c>
      <c r="X123" s="9">
        <f t="shared" si="47"/>
        <v>134.29734041227417</v>
      </c>
      <c r="Y123" s="9">
        <f t="shared" si="48"/>
        <v>1.1671984122741605</v>
      </c>
      <c r="AB123" s="9">
        <f t="shared" si="72"/>
        <v>0.41345026294850518</v>
      </c>
      <c r="AC123" s="9">
        <f t="shared" si="49"/>
        <v>72.223731067238575</v>
      </c>
      <c r="AD123" s="10">
        <f t="shared" si="50"/>
        <v>2.2667596592931214E-4</v>
      </c>
      <c r="AE123" s="9">
        <f t="shared" si="73"/>
        <v>0.45934841810990884</v>
      </c>
      <c r="AF123" s="9">
        <f t="shared" si="51"/>
        <v>72.269629222399985</v>
      </c>
      <c r="AG123" s="10">
        <f t="shared" si="52"/>
        <v>2.0821999888043582E-4</v>
      </c>
      <c r="AH123" s="9">
        <f t="shared" si="74"/>
        <v>0.48798118857131656</v>
      </c>
      <c r="AI123" s="9">
        <f t="shared" si="53"/>
        <v>72.298261992861384</v>
      </c>
      <c r="AJ123" s="10">
        <f t="shared" si="54"/>
        <v>1.9710344672857342E-4</v>
      </c>
      <c r="AK123" s="17">
        <f t="shared" si="75"/>
        <v>0.47076931498737234</v>
      </c>
      <c r="AL123" s="9">
        <f t="shared" si="55"/>
        <v>72.281050119277452</v>
      </c>
      <c r="AM123" s="10">
        <f t="shared" si="56"/>
        <v>2.0374932513425123E-4</v>
      </c>
      <c r="AO123" s="9">
        <f t="shared" si="76"/>
        <v>-0.15927581019246803</v>
      </c>
      <c r="AP123" s="9">
        <f t="shared" si="57"/>
        <v>135.28882321124314</v>
      </c>
      <c r="AQ123" s="10">
        <f t="shared" si="58"/>
        <v>2.6292036866589082E-4</v>
      </c>
      <c r="AR123" s="9">
        <f t="shared" si="77"/>
        <v>-0.57953333654235462</v>
      </c>
      <c r="AS123" s="9">
        <f t="shared" si="59"/>
        <v>134.86856568489324</v>
      </c>
      <c r="AT123" s="10">
        <f t="shared" si="60"/>
        <v>1.7051338271338633E-4</v>
      </c>
      <c r="AU123" s="9">
        <f t="shared" si="78"/>
        <v>-1.5320746038810531</v>
      </c>
      <c r="AV123" s="9">
        <f t="shared" si="61"/>
        <v>133.91602441755455</v>
      </c>
      <c r="AW123" s="10">
        <f t="shared" si="62"/>
        <v>3.4846756004841531E-5</v>
      </c>
      <c r="AX123" s="9">
        <f t="shared" si="79"/>
        <v>-2.4515370702568817</v>
      </c>
      <c r="AY123" s="9">
        <f t="shared" si="63"/>
        <v>132.99656195117873</v>
      </c>
      <c r="AZ123" s="10">
        <f t="shared" si="64"/>
        <v>1.006770323137662E-6</v>
      </c>
    </row>
    <row r="124" spans="1:52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  <c r="G124" s="2"/>
      <c r="H124" s="34"/>
      <c r="I124" s="9">
        <f t="shared" si="65"/>
        <v>70.333982848464828</v>
      </c>
      <c r="J124" s="9">
        <f t="shared" si="40"/>
        <v>3.7502991515351738</v>
      </c>
      <c r="K124" s="9">
        <f t="shared" si="66"/>
        <v>72.013494719043806</v>
      </c>
      <c r="L124" s="9">
        <f t="shared" si="41"/>
        <v>2.0707872809561962</v>
      </c>
      <c r="M124" s="9">
        <f t="shared" si="67"/>
        <v>72.644881161930527</v>
      </c>
      <c r="N124" s="9">
        <f t="shared" si="42"/>
        <v>1.4394008380694743</v>
      </c>
      <c r="O124" s="9">
        <f t="shared" si="68"/>
        <v>73.00408022261206</v>
      </c>
      <c r="P124" s="9">
        <f t="shared" si="43"/>
        <v>1.0802017773879413</v>
      </c>
      <c r="Q124" s="34"/>
      <c r="R124" s="9">
        <f t="shared" si="69"/>
        <v>135.75681486780132</v>
      </c>
      <c r="S124" s="9">
        <f t="shared" si="44"/>
        <v>4.4330688678013246</v>
      </c>
      <c r="T124" s="9">
        <f t="shared" si="70"/>
        <v>135.35633951054126</v>
      </c>
      <c r="U124" s="9">
        <f t="shared" si="45"/>
        <v>4.0325935105412611</v>
      </c>
      <c r="V124" s="9">
        <f t="shared" si="71"/>
        <v>134.17322265964603</v>
      </c>
      <c r="W124" s="9">
        <f t="shared" si="46"/>
        <v>2.8494766596460295</v>
      </c>
      <c r="X124" s="9">
        <f t="shared" si="47"/>
        <v>133.42194160306855</v>
      </c>
      <c r="Y124" s="9">
        <f t="shared" si="48"/>
        <v>2.0981956030685467</v>
      </c>
      <c r="AB124" s="9">
        <f t="shared" si="72"/>
        <v>0.47662277715229751</v>
      </c>
      <c r="AC124" s="9">
        <f t="shared" si="49"/>
        <v>73.121503939082828</v>
      </c>
      <c r="AD124" s="10">
        <f t="shared" si="50"/>
        <v>1.6888855435548698E-4</v>
      </c>
      <c r="AE124" s="9">
        <f t="shared" si="73"/>
        <v>0.55316140299254513</v>
      </c>
      <c r="AF124" s="9">
        <f t="shared" si="51"/>
        <v>73.198042564923071</v>
      </c>
      <c r="AG124" s="10">
        <f t="shared" si="52"/>
        <v>1.4310341226651593E-4</v>
      </c>
      <c r="AH124" s="9">
        <f t="shared" si="74"/>
        <v>0.64395981465242857</v>
      </c>
      <c r="AI124" s="9">
        <f t="shared" si="53"/>
        <v>73.288840976582961</v>
      </c>
      <c r="AJ124" s="10">
        <f t="shared" si="54"/>
        <v>1.1528261466929311E-4</v>
      </c>
      <c r="AK124" s="17">
        <f t="shared" si="75"/>
        <v>0.78002570124249182</v>
      </c>
      <c r="AL124" s="9">
        <f t="shared" si="55"/>
        <v>73.424906863173021</v>
      </c>
      <c r="AM124" s="10">
        <f t="shared" si="56"/>
        <v>7.9216013280048307E-5</v>
      </c>
      <c r="AO124" s="9">
        <f t="shared" si="76"/>
        <v>-0.32661589293203486</v>
      </c>
      <c r="AP124" s="9">
        <f t="shared" si="57"/>
        <v>133.84660676671399</v>
      </c>
      <c r="AQ124" s="10">
        <f t="shared" si="58"/>
        <v>3.6906260359616808E-4</v>
      </c>
      <c r="AR124" s="9">
        <f t="shared" si="77"/>
        <v>-0.75336909285416109</v>
      </c>
      <c r="AS124" s="9">
        <f t="shared" si="59"/>
        <v>133.41985356679186</v>
      </c>
      <c r="AT124" s="10">
        <f t="shared" si="60"/>
        <v>2.5476549443841854E-4</v>
      </c>
      <c r="AU124" s="9">
        <f t="shared" si="78"/>
        <v>-1.4163353949398905</v>
      </c>
      <c r="AV124" s="9">
        <f t="shared" si="61"/>
        <v>132.75688726470614</v>
      </c>
      <c r="AW124" s="10">
        <f t="shared" si="62"/>
        <v>1.1909443733119317E-4</v>
      </c>
      <c r="AX124" s="9">
        <f t="shared" si="79"/>
        <v>-1.4513754680596758</v>
      </c>
      <c r="AY124" s="9">
        <f t="shared" si="63"/>
        <v>132.72184719158636</v>
      </c>
      <c r="AZ124" s="10">
        <f t="shared" si="64"/>
        <v>1.1334195171965363E-4</v>
      </c>
    </row>
    <row r="125" spans="1:52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  <c r="G125" s="2"/>
      <c r="H125" s="34"/>
      <c r="I125" s="9">
        <f t="shared" si="65"/>
        <v>70.896527721195099</v>
      </c>
      <c r="J125" s="9">
        <f t="shared" si="40"/>
        <v>3.9541422788048948</v>
      </c>
      <c r="K125" s="9">
        <f t="shared" si="66"/>
        <v>72.738270267378482</v>
      </c>
      <c r="L125" s="9">
        <f t="shared" si="41"/>
        <v>2.1123997326215118</v>
      </c>
      <c r="M125" s="9">
        <f t="shared" si="67"/>
        <v>73.436551622868734</v>
      </c>
      <c r="N125" s="9">
        <f t="shared" si="42"/>
        <v>1.4141183771312598</v>
      </c>
      <c r="O125" s="9">
        <f t="shared" si="68"/>
        <v>73.814231555653009</v>
      </c>
      <c r="P125" s="9">
        <f t="shared" si="43"/>
        <v>1.0364384443469845</v>
      </c>
      <c r="Q125" s="34"/>
      <c r="R125" s="9">
        <f t="shared" si="69"/>
        <v>135.09185453763112</v>
      </c>
      <c r="S125" s="9">
        <f t="shared" si="44"/>
        <v>4.0148895376311202</v>
      </c>
      <c r="T125" s="9">
        <f t="shared" si="70"/>
        <v>133.94493178185184</v>
      </c>
      <c r="U125" s="9">
        <f t="shared" si="45"/>
        <v>2.867966781851834</v>
      </c>
      <c r="V125" s="9">
        <f t="shared" si="71"/>
        <v>132.60601049684072</v>
      </c>
      <c r="W125" s="9">
        <f t="shared" si="46"/>
        <v>1.5290454968407232</v>
      </c>
      <c r="X125" s="9">
        <f t="shared" si="47"/>
        <v>131.84829490076714</v>
      </c>
      <c r="Y125" s="9">
        <f t="shared" si="48"/>
        <v>0.77132990076714236</v>
      </c>
      <c r="AB125" s="9">
        <f t="shared" si="72"/>
        <v>0.52387992972018382</v>
      </c>
      <c r="AC125" s="9">
        <f t="shared" si="49"/>
        <v>73.960431552588915</v>
      </c>
      <c r="AD125" s="10">
        <f t="shared" si="50"/>
        <v>1.4145597903304235E-4</v>
      </c>
      <c r="AE125" s="9">
        <f t="shared" si="73"/>
        <v>0.61278866747896044</v>
      </c>
      <c r="AF125" s="9">
        <f t="shared" si="51"/>
        <v>74.0493402903477</v>
      </c>
      <c r="AG125" s="10">
        <f t="shared" si="52"/>
        <v>1.1461226760341455E-4</v>
      </c>
      <c r="AH125" s="9">
        <f t="shared" si="74"/>
        <v>0.71042960548102874</v>
      </c>
      <c r="AI125" s="9">
        <f t="shared" si="53"/>
        <v>74.146981228349759</v>
      </c>
      <c r="AJ125" s="10">
        <f t="shared" si="54"/>
        <v>8.8383227833100677E-5</v>
      </c>
      <c r="AK125" s="17">
        <f t="shared" si="75"/>
        <v>0.78992374698384937</v>
      </c>
      <c r="AL125" s="9">
        <f t="shared" si="55"/>
        <v>74.226475369852579</v>
      </c>
      <c r="AM125" s="10">
        <f t="shared" si="56"/>
        <v>6.9542239456704498E-5</v>
      </c>
      <c r="AO125" s="9">
        <f t="shared" si="76"/>
        <v>-0.51270533341302538</v>
      </c>
      <c r="AP125" s="9">
        <f t="shared" si="57"/>
        <v>132.09330516342769</v>
      </c>
      <c r="AQ125" s="10">
        <f t="shared" si="58"/>
        <v>6.0120892959468657E-5</v>
      </c>
      <c r="AR125" s="9">
        <f t="shared" si="77"/>
        <v>-0.95682986034194706</v>
      </c>
      <c r="AS125" s="9">
        <f t="shared" si="59"/>
        <v>131.64918063649878</v>
      </c>
      <c r="AT125" s="10">
        <f t="shared" si="60"/>
        <v>1.9057533351438566E-5</v>
      </c>
      <c r="AU125" s="9">
        <f t="shared" si="78"/>
        <v>-1.4842299404793269</v>
      </c>
      <c r="AV125" s="9">
        <f t="shared" si="61"/>
        <v>131.12178055636139</v>
      </c>
      <c r="AW125" s="10">
        <f t="shared" si="62"/>
        <v>1.1689739429185018E-7</v>
      </c>
      <c r="AX125" s="9">
        <f t="shared" si="79"/>
        <v>-1.5498366585934604</v>
      </c>
      <c r="AY125" s="9">
        <f t="shared" si="63"/>
        <v>131.05617383824728</v>
      </c>
      <c r="AZ125" s="10">
        <f t="shared" si="64"/>
        <v>2.5159659561450696E-8</v>
      </c>
    </row>
    <row r="126" spans="1:52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  <c r="G126" s="2"/>
      <c r="H126" s="34"/>
      <c r="I126" s="9">
        <f t="shared" si="65"/>
        <v>71.489649063015833</v>
      </c>
      <c r="J126" s="9">
        <f t="shared" si="40"/>
        <v>5.7700249369841714</v>
      </c>
      <c r="K126" s="9">
        <f t="shared" si="66"/>
        <v>73.477610173796009</v>
      </c>
      <c r="L126" s="9">
        <f t="shared" si="41"/>
        <v>3.7820638262039949</v>
      </c>
      <c r="M126" s="9">
        <f t="shared" si="67"/>
        <v>74.214316730290932</v>
      </c>
      <c r="N126" s="9">
        <f t="shared" si="42"/>
        <v>3.0453572697090721</v>
      </c>
      <c r="O126" s="9">
        <f t="shared" si="68"/>
        <v>74.591560388913251</v>
      </c>
      <c r="P126" s="9">
        <f t="shared" si="43"/>
        <v>2.6681136110867527</v>
      </c>
      <c r="Q126" s="34"/>
      <c r="R126" s="9">
        <f t="shared" si="69"/>
        <v>134.48962110698645</v>
      </c>
      <c r="S126" s="9">
        <f t="shared" si="44"/>
        <v>0.65420789301356308</v>
      </c>
      <c r="T126" s="9">
        <f t="shared" si="70"/>
        <v>132.94114340820369</v>
      </c>
      <c r="U126" s="9">
        <f t="shared" si="45"/>
        <v>2.2026855917963246</v>
      </c>
      <c r="V126" s="9">
        <f t="shared" si="71"/>
        <v>131.76503547357834</v>
      </c>
      <c r="W126" s="9">
        <f t="shared" si="46"/>
        <v>3.3787935264216742</v>
      </c>
      <c r="X126" s="9">
        <f t="shared" si="47"/>
        <v>131.26979747519181</v>
      </c>
      <c r="Y126" s="9">
        <f t="shared" si="48"/>
        <v>3.8740315248082027</v>
      </c>
      <c r="AB126" s="9">
        <f t="shared" si="72"/>
        <v>0.56196270637548595</v>
      </c>
      <c r="AC126" s="9">
        <f t="shared" si="49"/>
        <v>74.776279436666414</v>
      </c>
      <c r="AD126" s="10">
        <f t="shared" si="50"/>
        <v>1.0332031212108017E-3</v>
      </c>
      <c r="AE126" s="9">
        <f t="shared" si="73"/>
        <v>0.65403277746476984</v>
      </c>
      <c r="AF126" s="9">
        <f t="shared" si="51"/>
        <v>74.868349507755696</v>
      </c>
      <c r="AG126" s="10">
        <f t="shared" si="52"/>
        <v>9.5801273302214423E-4</v>
      </c>
      <c r="AH126" s="9">
        <f t="shared" si="74"/>
        <v>0.74073058135455483</v>
      </c>
      <c r="AI126" s="9">
        <f t="shared" si="53"/>
        <v>74.955047311645487</v>
      </c>
      <c r="AJ126" s="10">
        <f t="shared" si="54"/>
        <v>8.898062074223841E-4</v>
      </c>
      <c r="AK126" s="17">
        <f t="shared" si="75"/>
        <v>0.77958890335644559</v>
      </c>
      <c r="AL126" s="9">
        <f t="shared" si="55"/>
        <v>74.993905633647373</v>
      </c>
      <c r="AM126" s="10">
        <f t="shared" si="56"/>
        <v>8.6005311979564568E-4</v>
      </c>
      <c r="AO126" s="9">
        <f t="shared" si="76"/>
        <v>-0.56194578689042973</v>
      </c>
      <c r="AP126" s="9">
        <f t="shared" si="57"/>
        <v>131.20308968668792</v>
      </c>
      <c r="AQ126" s="10">
        <f t="shared" si="58"/>
        <v>8.5028197750998738E-4</v>
      </c>
      <c r="AR126" s="9">
        <f t="shared" si="77"/>
        <v>-0.92786615107205728</v>
      </c>
      <c r="AS126" s="9">
        <f t="shared" si="59"/>
        <v>130.83716932250627</v>
      </c>
      <c r="AT126" s="10">
        <f t="shared" si="60"/>
        <v>1.0155204401518197E-3</v>
      </c>
      <c r="AU126" s="9">
        <f t="shared" si="78"/>
        <v>-1.1947652277317045</v>
      </c>
      <c r="AV126" s="9">
        <f t="shared" si="61"/>
        <v>130.57027024584664</v>
      </c>
      <c r="AW126" s="10">
        <f t="shared" si="62"/>
        <v>1.1452916282525948E-3</v>
      </c>
      <c r="AX126" s="9">
        <f t="shared" si="79"/>
        <v>-0.94730426856204875</v>
      </c>
      <c r="AY126" s="9">
        <f t="shared" si="63"/>
        <v>130.81773120501629</v>
      </c>
      <c r="AZ126" s="10">
        <f t="shared" si="64"/>
        <v>1.0247082353052673E-3</v>
      </c>
    </row>
    <row r="127" spans="1:52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  <c r="G127" s="2"/>
      <c r="H127" s="34"/>
      <c r="I127" s="9">
        <f t="shared" si="65"/>
        <v>72.355152803563456</v>
      </c>
      <c r="J127" s="9">
        <f t="shared" si="40"/>
        <v>6.1202191964365369</v>
      </c>
      <c r="K127" s="9">
        <f t="shared" si="66"/>
        <v>74.801332512967406</v>
      </c>
      <c r="L127" s="9">
        <f t="shared" si="41"/>
        <v>3.6740394870325872</v>
      </c>
      <c r="M127" s="9">
        <f t="shared" si="67"/>
        <v>75.889263228630909</v>
      </c>
      <c r="N127" s="9">
        <f t="shared" si="42"/>
        <v>2.5861087713690836</v>
      </c>
      <c r="O127" s="9">
        <f t="shared" si="68"/>
        <v>76.592645597228312</v>
      </c>
      <c r="P127" s="9">
        <f t="shared" si="43"/>
        <v>1.8827264027716808</v>
      </c>
      <c r="Q127" s="34"/>
      <c r="R127" s="9">
        <f t="shared" si="69"/>
        <v>134.58775229093848</v>
      </c>
      <c r="S127" s="9">
        <f t="shared" si="44"/>
        <v>2.0399922909384713</v>
      </c>
      <c r="T127" s="9">
        <f t="shared" si="70"/>
        <v>133.7120833653324</v>
      </c>
      <c r="U127" s="9">
        <f t="shared" si="45"/>
        <v>1.1643233653323932</v>
      </c>
      <c r="V127" s="9">
        <f t="shared" si="71"/>
        <v>133.62337191311025</v>
      </c>
      <c r="W127" s="9">
        <f t="shared" si="46"/>
        <v>1.0756119131102366</v>
      </c>
      <c r="X127" s="9">
        <f t="shared" si="47"/>
        <v>134.17532111879797</v>
      </c>
      <c r="Y127" s="9">
        <f t="shared" si="48"/>
        <v>1.6275611187979564</v>
      </c>
      <c r="AB127" s="9">
        <f t="shared" si="72"/>
        <v>0.72891027517015972</v>
      </c>
      <c r="AC127" s="9">
        <f t="shared" si="49"/>
        <v>76.618173503801074</v>
      </c>
      <c r="AD127" s="10">
        <f t="shared" si="50"/>
        <v>5.6007976254504274E-4</v>
      </c>
      <c r="AE127" s="9">
        <f t="shared" si="73"/>
        <v>0.90926120768357177</v>
      </c>
      <c r="AF127" s="9">
        <f t="shared" si="51"/>
        <v>76.79852443631448</v>
      </c>
      <c r="AG127" s="10">
        <f t="shared" si="52"/>
        <v>4.5658369907209209E-4</v>
      </c>
      <c r="AH127" s="9">
        <f t="shared" si="74"/>
        <v>1.161127743997995</v>
      </c>
      <c r="AI127" s="9">
        <f t="shared" si="53"/>
        <v>77.050390972628904</v>
      </c>
      <c r="AJ127" s="10">
        <f t="shared" si="54"/>
        <v>3.2972463634823684E-4</v>
      </c>
      <c r="AK127" s="17">
        <f t="shared" si="75"/>
        <v>1.5406428590924477</v>
      </c>
      <c r="AL127" s="9">
        <f t="shared" si="55"/>
        <v>77.429906087723353</v>
      </c>
      <c r="AM127" s="10">
        <f t="shared" si="56"/>
        <v>1.7748145810038147E-4</v>
      </c>
      <c r="AO127" s="9">
        <f t="shared" si="76"/>
        <v>-0.19890345292707862</v>
      </c>
      <c r="AP127" s="9">
        <f t="shared" si="57"/>
        <v>133.42446846018316</v>
      </c>
      <c r="AQ127" s="10">
        <f t="shared" si="58"/>
        <v>4.374874604403692E-5</v>
      </c>
      <c r="AR127" s="9">
        <f t="shared" si="77"/>
        <v>-0.23131550342106522</v>
      </c>
      <c r="AS127" s="9">
        <f t="shared" si="59"/>
        <v>133.39205640968919</v>
      </c>
      <c r="AT127" s="10">
        <f t="shared" si="60"/>
        <v>4.057374537920071E-5</v>
      </c>
      <c r="AU127" s="9">
        <f t="shared" si="78"/>
        <v>0.17913052253692241</v>
      </c>
      <c r="AV127" s="9">
        <f t="shared" si="61"/>
        <v>133.80250243564717</v>
      </c>
      <c r="AW127" s="10">
        <f t="shared" si="62"/>
        <v>8.961163202554577E-5</v>
      </c>
      <c r="AX127" s="9">
        <f t="shared" si="79"/>
        <v>1.4374903333178168</v>
      </c>
      <c r="AY127" s="9">
        <f t="shared" si="63"/>
        <v>135.06086224642806</v>
      </c>
      <c r="AZ127" s="10">
        <f t="shared" si="64"/>
        <v>3.5948066073253056E-4</v>
      </c>
    </row>
    <row r="128" spans="1:52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  <c r="G128" s="2"/>
      <c r="H128" s="34"/>
      <c r="I128" s="9">
        <f t="shared" si="65"/>
        <v>73.273185683028927</v>
      </c>
      <c r="J128" s="9">
        <f t="shared" si="40"/>
        <v>4.3053513169710698</v>
      </c>
      <c r="K128" s="9">
        <f t="shared" si="66"/>
        <v>76.087246333428808</v>
      </c>
      <c r="L128" s="9">
        <f t="shared" si="41"/>
        <v>1.4912906665711887</v>
      </c>
      <c r="M128" s="9">
        <f t="shared" si="67"/>
        <v>77.311623052883903</v>
      </c>
      <c r="N128" s="9">
        <f t="shared" si="42"/>
        <v>0.26691394711609462</v>
      </c>
      <c r="O128" s="9">
        <f t="shared" si="68"/>
        <v>78.004690399307066</v>
      </c>
      <c r="P128" s="9">
        <f t="shared" si="43"/>
        <v>0.42615339930706853</v>
      </c>
      <c r="Q128" s="34"/>
      <c r="R128" s="9">
        <f t="shared" si="69"/>
        <v>134.28175344729769</v>
      </c>
      <c r="S128" s="9">
        <f t="shared" si="44"/>
        <v>8.3377074472976886</v>
      </c>
      <c r="T128" s="9">
        <f t="shared" si="70"/>
        <v>133.30457018746608</v>
      </c>
      <c r="U128" s="9">
        <f t="shared" si="45"/>
        <v>7.3605241874660834</v>
      </c>
      <c r="V128" s="9">
        <f t="shared" si="71"/>
        <v>133.03178536089962</v>
      </c>
      <c r="W128" s="9">
        <f t="shared" si="46"/>
        <v>7.0877393608996186</v>
      </c>
      <c r="X128" s="9">
        <f t="shared" si="47"/>
        <v>132.95465027969948</v>
      </c>
      <c r="Y128" s="9">
        <f t="shared" si="48"/>
        <v>7.0106042796994785</v>
      </c>
      <c r="AB128" s="9">
        <f t="shared" si="72"/>
        <v>0.83292770753258472</v>
      </c>
      <c r="AC128" s="9">
        <f t="shared" si="49"/>
        <v>78.144550760416493</v>
      </c>
      <c r="AD128" s="10">
        <f t="shared" si="50"/>
        <v>5.3231757909781842E-5</v>
      </c>
      <c r="AE128" s="9">
        <f t="shared" si="73"/>
        <v>1.0375358618259272</v>
      </c>
      <c r="AF128" s="9">
        <f t="shared" si="51"/>
        <v>78.349158914709832</v>
      </c>
      <c r="AG128" s="10">
        <f t="shared" si="52"/>
        <v>9.8673274314570484E-5</v>
      </c>
      <c r="AH128" s="9">
        <f t="shared" si="74"/>
        <v>1.2786821801127441</v>
      </c>
      <c r="AI128" s="9">
        <f t="shared" si="53"/>
        <v>78.590305232996641</v>
      </c>
      <c r="AJ128" s="10">
        <f t="shared" si="54"/>
        <v>1.7009004986925883E-4</v>
      </c>
      <c r="AK128" s="17">
        <f t="shared" si="75"/>
        <v>1.4401022794789113</v>
      </c>
      <c r="AL128" s="9">
        <f t="shared" si="55"/>
        <v>78.75172533236281</v>
      </c>
      <c r="AM128" s="10">
        <f t="shared" si="56"/>
        <v>2.2869269887794197E-4</v>
      </c>
      <c r="AO128" s="9">
        <f t="shared" si="76"/>
        <v>-0.2578059178196111</v>
      </c>
      <c r="AP128" s="9">
        <f t="shared" si="57"/>
        <v>132.77397944308001</v>
      </c>
      <c r="AQ128" s="10">
        <f t="shared" si="58"/>
        <v>2.9408824182046733E-3</v>
      </c>
      <c r="AR128" s="9">
        <f t="shared" si="77"/>
        <v>-0.32138326561845609</v>
      </c>
      <c r="AS128" s="9">
        <f t="shared" si="59"/>
        <v>132.71040209528115</v>
      </c>
      <c r="AT128" s="10">
        <f t="shared" si="60"/>
        <v>2.8863860539375371E-3</v>
      </c>
      <c r="AU128" s="9">
        <f t="shared" si="78"/>
        <v>-0.1676921610994756</v>
      </c>
      <c r="AV128" s="9">
        <f t="shared" si="61"/>
        <v>132.86409319980015</v>
      </c>
      <c r="AW128" s="10">
        <f t="shared" si="62"/>
        <v>3.0189980410406545E-3</v>
      </c>
      <c r="AX128" s="9">
        <f t="shared" si="79"/>
        <v>-0.28722501938136191</v>
      </c>
      <c r="AY128" s="9">
        <f t="shared" si="63"/>
        <v>132.74456034151825</v>
      </c>
      <c r="AZ128" s="10">
        <f t="shared" si="64"/>
        <v>2.9156020004191289E-3</v>
      </c>
    </row>
    <row r="129" spans="1:52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  <c r="G129" s="2"/>
      <c r="H129" s="34"/>
      <c r="I129" s="9">
        <f t="shared" si="65"/>
        <v>73.918988380574589</v>
      </c>
      <c r="J129" s="9">
        <f t="shared" si="40"/>
        <v>2.7228646194254083</v>
      </c>
      <c r="K129" s="9">
        <f t="shared" si="66"/>
        <v>76.609198066728723</v>
      </c>
      <c r="L129" s="9">
        <f t="shared" si="41"/>
        <v>3.2654933271274444E-2</v>
      </c>
      <c r="M129" s="9">
        <f t="shared" si="67"/>
        <v>77.45842572379776</v>
      </c>
      <c r="N129" s="9">
        <f t="shared" si="42"/>
        <v>0.81657272379776202</v>
      </c>
      <c r="O129" s="9">
        <f t="shared" si="68"/>
        <v>77.685075349826775</v>
      </c>
      <c r="P129" s="9">
        <f t="shared" si="43"/>
        <v>1.0432223498267774</v>
      </c>
      <c r="Q129" s="34"/>
      <c r="R129" s="9">
        <f t="shared" si="69"/>
        <v>133.03109733020301</v>
      </c>
      <c r="S129" s="9">
        <f t="shared" si="44"/>
        <v>11.647445330203013</v>
      </c>
      <c r="T129" s="9">
        <f t="shared" si="70"/>
        <v>130.72838672185296</v>
      </c>
      <c r="U129" s="9">
        <f t="shared" si="45"/>
        <v>9.3447347218529586</v>
      </c>
      <c r="V129" s="9">
        <f t="shared" si="71"/>
        <v>129.13352871240483</v>
      </c>
      <c r="W129" s="9">
        <f t="shared" si="46"/>
        <v>7.7498767124048271</v>
      </c>
      <c r="X129" s="9">
        <f t="shared" si="47"/>
        <v>127.69669706992487</v>
      </c>
      <c r="Y129" s="9">
        <f t="shared" si="48"/>
        <v>6.3130450699248684</v>
      </c>
      <c r="AB129" s="9">
        <f t="shared" si="72"/>
        <v>0.73000895203977556</v>
      </c>
      <c r="AC129" s="9">
        <f t="shared" si="49"/>
        <v>78.188434675837541</v>
      </c>
      <c r="AD129" s="10">
        <f t="shared" si="50"/>
        <v>4.0720558691337625E-4</v>
      </c>
      <c r="AE129" s="9">
        <f t="shared" si="73"/>
        <v>0.81485256409790963</v>
      </c>
      <c r="AF129" s="9">
        <f t="shared" si="51"/>
        <v>78.273278287895664</v>
      </c>
      <c r="AG129" s="10">
        <f t="shared" si="52"/>
        <v>4.5310868537357996E-4</v>
      </c>
      <c r="AH129" s="9">
        <f t="shared" si="74"/>
        <v>0.76933640097324496</v>
      </c>
      <c r="AI129" s="9">
        <f t="shared" si="53"/>
        <v>78.227762124771004</v>
      </c>
      <c r="AJ129" s="10">
        <f t="shared" si="54"/>
        <v>4.2817825034849696E-4</v>
      </c>
      <c r="AK129" s="17">
        <f t="shared" si="75"/>
        <v>0.34079761219861521</v>
      </c>
      <c r="AL129" s="9">
        <f t="shared" si="55"/>
        <v>77.799223335996373</v>
      </c>
      <c r="AM129" s="10">
        <f t="shared" si="56"/>
        <v>2.2804087636905666E-4</v>
      </c>
      <c r="AO129" s="9">
        <f t="shared" si="76"/>
        <v>-0.80387352742088847</v>
      </c>
      <c r="AP129" s="9">
        <f t="shared" si="57"/>
        <v>128.32965518498395</v>
      </c>
      <c r="AQ129" s="10">
        <f t="shared" si="58"/>
        <v>3.2745343970067269E-3</v>
      </c>
      <c r="AR129" s="9">
        <f t="shared" si="77"/>
        <v>-1.2156016113375405</v>
      </c>
      <c r="AS129" s="9">
        <f t="shared" si="59"/>
        <v>127.91792710106728</v>
      </c>
      <c r="AT129" s="10">
        <f t="shared" si="60"/>
        <v>2.8978401829540677E-3</v>
      </c>
      <c r="AU129" s="9">
        <f t="shared" si="78"/>
        <v>-1.8464461804273689</v>
      </c>
      <c r="AV129" s="9">
        <f t="shared" si="61"/>
        <v>127.28708253197746</v>
      </c>
      <c r="AW129" s="10">
        <f t="shared" si="62"/>
        <v>2.365312433683796E-3</v>
      </c>
      <c r="AX129" s="9">
        <f t="shared" si="79"/>
        <v>-3.3566019041277788</v>
      </c>
      <c r="AY129" s="9">
        <f t="shared" si="63"/>
        <v>125.77692680827704</v>
      </c>
      <c r="AZ129" s="10">
        <f t="shared" si="64"/>
        <v>1.3099548911491561E-3</v>
      </c>
    </row>
    <row r="130" spans="1:52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  <c r="G130" s="2"/>
      <c r="H130" s="34"/>
      <c r="I130" s="9">
        <f t="shared" si="65"/>
        <v>74.327418073488388</v>
      </c>
      <c r="J130" s="9">
        <f t="shared" si="40"/>
        <v>2.785267926511608</v>
      </c>
      <c r="K130" s="9">
        <f t="shared" si="66"/>
        <v>76.620627293373673</v>
      </c>
      <c r="L130" s="9">
        <f t="shared" si="41"/>
        <v>0.49205870662632378</v>
      </c>
      <c r="M130" s="9">
        <f t="shared" si="67"/>
        <v>77.009310725708986</v>
      </c>
      <c r="N130" s="9">
        <f t="shared" si="42"/>
        <v>0.10337527429101101</v>
      </c>
      <c r="O130" s="9">
        <f t="shared" si="68"/>
        <v>76.902658587456699</v>
      </c>
      <c r="P130" s="9">
        <f t="shared" si="43"/>
        <v>0.21002741254329749</v>
      </c>
      <c r="Q130" s="34"/>
      <c r="R130" s="9">
        <f t="shared" si="69"/>
        <v>131.28398053067255</v>
      </c>
      <c r="S130" s="9">
        <f t="shared" si="44"/>
        <v>4.9483255306725482</v>
      </c>
      <c r="T130" s="9">
        <f t="shared" si="70"/>
        <v>127.45772956920442</v>
      </c>
      <c r="U130" s="9">
        <f t="shared" si="45"/>
        <v>1.1220745692044147</v>
      </c>
      <c r="V130" s="9">
        <f t="shared" si="71"/>
        <v>124.87109652058217</v>
      </c>
      <c r="W130" s="9">
        <f t="shared" si="46"/>
        <v>1.4645584794178319</v>
      </c>
      <c r="X130" s="9">
        <f t="shared" si="47"/>
        <v>122.96191326748122</v>
      </c>
      <c r="Y130" s="9">
        <f t="shared" si="48"/>
        <v>3.3737417325187806</v>
      </c>
      <c r="AB130" s="9">
        <f t="shared" si="72"/>
        <v>0.55314035952049312</v>
      </c>
      <c r="AC130" s="9">
        <f t="shared" si="49"/>
        <v>77.562451085229483</v>
      </c>
      <c r="AD130" s="10">
        <f t="shared" si="50"/>
        <v>3.4018864673391615E-5</v>
      </c>
      <c r="AE130" s="9">
        <f t="shared" si="73"/>
        <v>0.49886067355123864</v>
      </c>
      <c r="AF130" s="9">
        <f t="shared" si="51"/>
        <v>77.50817139926022</v>
      </c>
      <c r="AG130" s="10">
        <f t="shared" si="52"/>
        <v>2.6303240000492785E-5</v>
      </c>
      <c r="AH130" s="9">
        <f t="shared" si="74"/>
        <v>0.22103327139533643</v>
      </c>
      <c r="AI130" s="9">
        <f t="shared" si="53"/>
        <v>77.230343997104328</v>
      </c>
      <c r="AJ130" s="10">
        <f t="shared" si="54"/>
        <v>2.3280443023685842E-6</v>
      </c>
      <c r="AK130" s="17">
        <f t="shared" si="75"/>
        <v>-0.33062810654566566</v>
      </c>
      <c r="AL130" s="9">
        <f t="shared" si="55"/>
        <v>76.678682619163325</v>
      </c>
      <c r="AM130" s="10">
        <f t="shared" si="56"/>
        <v>3.1676308478169637E-5</v>
      </c>
      <c r="AO130" s="9">
        <f t="shared" si="76"/>
        <v>-1.3226573270811532</v>
      </c>
      <c r="AP130" s="9">
        <f t="shared" si="57"/>
        <v>123.54843919350101</v>
      </c>
      <c r="AQ130" s="10">
        <f t="shared" si="58"/>
        <v>4.8673135010761235E-4</v>
      </c>
      <c r="AR130" s="9">
        <f t="shared" si="77"/>
        <v>-1.9773092564588191</v>
      </c>
      <c r="AS130" s="9">
        <f t="shared" si="59"/>
        <v>122.89378726412335</v>
      </c>
      <c r="AT130" s="10">
        <f t="shared" si="60"/>
        <v>7.4222654397170613E-4</v>
      </c>
      <c r="AU130" s="9">
        <f t="shared" si="78"/>
        <v>-2.9336398855552472</v>
      </c>
      <c r="AV130" s="9">
        <f t="shared" si="61"/>
        <v>121.93745663502692</v>
      </c>
      <c r="AW130" s="10">
        <f t="shared" si="62"/>
        <v>1.2119864176254685E-3</v>
      </c>
      <c r="AX130" s="9">
        <f t="shared" si="79"/>
        <v>-4.126557648668423</v>
      </c>
      <c r="AY130" s="9">
        <f t="shared" si="63"/>
        <v>120.74453887191375</v>
      </c>
      <c r="AZ130" s="10">
        <f t="shared" si="64"/>
        <v>1.9585973055672502E-3</v>
      </c>
    </row>
    <row r="131" spans="1:52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  <c r="G131" s="2"/>
      <c r="H131" s="34"/>
      <c r="I131" s="9">
        <f t="shared" si="65"/>
        <v>74.745208262465127</v>
      </c>
      <c r="J131" s="9">
        <f t="shared" ref="J131:J194" si="80">ABS(C131-I131)</f>
        <v>1.911583737534869</v>
      </c>
      <c r="K131" s="9">
        <f t="shared" si="66"/>
        <v>76.792847840692886</v>
      </c>
      <c r="L131" s="9">
        <f t="shared" ref="L131:L194" si="81">ABS(C131-K131)</f>
        <v>0.13605584069289023</v>
      </c>
      <c r="M131" s="9">
        <f t="shared" si="67"/>
        <v>77.066167126569042</v>
      </c>
      <c r="N131" s="9">
        <f t="shared" ref="N131:N194" si="82">ABS(C131-M131)</f>
        <v>0.40937512656904573</v>
      </c>
      <c r="O131" s="9">
        <f t="shared" si="68"/>
        <v>77.060179146864172</v>
      </c>
      <c r="P131" s="9">
        <f t="shared" ref="P131:P194" si="83">ABS(C131-O131)</f>
        <v>0.40338714686417632</v>
      </c>
      <c r="Q131" s="34"/>
      <c r="R131" s="9">
        <f t="shared" si="69"/>
        <v>130.54173170107165</v>
      </c>
      <c r="S131" s="9">
        <f t="shared" ref="S131:S194" si="84">ABS(E131-R131)</f>
        <v>5.8368517010716516</v>
      </c>
      <c r="T131" s="9">
        <f t="shared" si="70"/>
        <v>127.06500346998287</v>
      </c>
      <c r="U131" s="9">
        <f t="shared" ref="U131:U194" si="85">ABS(E131-T131)</f>
        <v>2.3601234699828666</v>
      </c>
      <c r="V131" s="9">
        <f t="shared" si="71"/>
        <v>125.67660368426198</v>
      </c>
      <c r="W131" s="9">
        <f t="shared" ref="W131:W194" si="86">ABS(E131-V131)</f>
        <v>0.97172368426197409</v>
      </c>
      <c r="X131" s="9">
        <f t="shared" ref="X131:X194" si="87">0.75*E130+(1-0.75)*X130</f>
        <v>125.49221956687032</v>
      </c>
      <c r="Y131" s="9">
        <f t="shared" ref="Y131:Y194" si="88">ABS(E131-X131)</f>
        <v>0.78733956687031537</v>
      </c>
      <c r="AB131" s="9">
        <f t="shared" si="72"/>
        <v>0.47869776572142758</v>
      </c>
      <c r="AC131" s="9">
        <f t="shared" ref="AC131:AC194" si="89">M131+AB131</f>
        <v>77.544864892290462</v>
      </c>
      <c r="AD131" s="10">
        <f t="shared" ref="AD131:AD194" si="90">ABS(((C131-AC131)/C131)^2)</f>
        <v>1.3421342102200374E-4</v>
      </c>
      <c r="AE131" s="9">
        <f t="shared" si="73"/>
        <v>0.388359605378443</v>
      </c>
      <c r="AF131" s="9">
        <f t="shared" ref="AF131:AF194" si="91">M131+AE131</f>
        <v>77.454526731947482</v>
      </c>
      <c r="AG131" s="10">
        <f t="shared" ref="AG131:AG194" si="92">ABS(((C131-AF131)/C131)^2)</f>
        <v>1.0829682406639121E-4</v>
      </c>
      <c r="AH131" s="9">
        <f t="shared" si="74"/>
        <v>0.14715367965446027</v>
      </c>
      <c r="AI131" s="9">
        <f t="shared" ref="AI131:AI194" si="93">M131+AH131</f>
        <v>77.213320806223507</v>
      </c>
      <c r="AJ131" s="10">
        <f t="shared" ref="AJ131:AJ194" si="94">ABS(((C131-AI131)/C131)^2)</f>
        <v>5.2707694007719452E-5</v>
      </c>
      <c r="AK131" s="17">
        <f t="shared" si="75"/>
        <v>-1.2662752508022096E-3</v>
      </c>
      <c r="AL131" s="9">
        <f t="shared" ref="AL131:AL194" si="95">M131+AK131</f>
        <v>77.064900851318242</v>
      </c>
      <c r="AM131" s="10">
        <f t="shared" ref="AM131:AM194" si="96">ABS(((C131-AL131)/C131)^2)</f>
        <v>2.8343321766059648E-5</v>
      </c>
      <c r="AO131" s="9">
        <f t="shared" si="76"/>
        <v>-1.0034326534670093</v>
      </c>
      <c r="AP131" s="9">
        <f t="shared" ref="AP131:AP194" si="97">V131+AO131</f>
        <v>124.67317103079496</v>
      </c>
      <c r="AQ131" s="10">
        <f t="shared" ref="AQ131:AQ194" si="98">ABS(((E131-AP131)/E131)^2)</f>
        <v>6.4654290591232356E-8</v>
      </c>
      <c r="AR131" s="9">
        <f t="shared" si="77"/>
        <v>-1.2816051514241629</v>
      </c>
      <c r="AS131" s="9">
        <f t="shared" ref="AS131:AS194" si="99">V131+AR131</f>
        <v>124.39499853283782</v>
      </c>
      <c r="AT131" s="10">
        <f t="shared" ref="AT131:AT194" si="100">ABS(((E131-AS131)/E131)^2)</f>
        <v>6.1748201034775922E-6</v>
      </c>
      <c r="AU131" s="9">
        <f t="shared" si="78"/>
        <v>-1.2510237133994733</v>
      </c>
      <c r="AV131" s="9">
        <f t="shared" ref="AV131:AV194" si="101">V131+AU131</f>
        <v>124.4255799708625</v>
      </c>
      <c r="AW131" s="10">
        <f t="shared" ref="AW131:AW194" si="102">ABS(((E131-AV131)/E131)^2)</f>
        <v>5.0162025478363463E-6</v>
      </c>
      <c r="AX131" s="9">
        <f t="shared" si="79"/>
        <v>6.5697441827571645E-2</v>
      </c>
      <c r="AY131" s="9">
        <f t="shared" ref="AY131:AY194" si="103">V131+AX131</f>
        <v>125.74230112608954</v>
      </c>
      <c r="AZ131" s="10">
        <f t="shared" ref="AZ131:AZ194" si="104">ABS(((E131-AY131)/E131)^2)</f>
        <v>6.9205925021348147E-5</v>
      </c>
    </row>
    <row r="132" spans="1:52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  <c r="G132" s="2"/>
      <c r="H132" s="34"/>
      <c r="I132" s="9">
        <f t="shared" ref="I132:I195" si="105">0.15*C131+(1-0.15)*I131</f>
        <v>75.031945823095356</v>
      </c>
      <c r="J132" s="9">
        <f t="shared" si="80"/>
        <v>3.4309681769046421</v>
      </c>
      <c r="K132" s="9">
        <f t="shared" ref="K132:K195" si="106">0.35*C131+(1-0.35)*K131</f>
        <v>76.745228296450378</v>
      </c>
      <c r="L132" s="9">
        <f t="shared" si="81"/>
        <v>1.7176857035496198</v>
      </c>
      <c r="M132" s="9">
        <f t="shared" ref="M132:M195" si="107">0.55*C131+(1-0.55)*M131</f>
        <v>76.841010806956064</v>
      </c>
      <c r="N132" s="9">
        <f t="shared" si="82"/>
        <v>1.6219031930439343</v>
      </c>
      <c r="O132" s="9">
        <f t="shared" ref="O132:O195" si="108">0.75*C131+(1-0.75)*O131</f>
        <v>76.757638786716043</v>
      </c>
      <c r="P132" s="9">
        <f t="shared" si="83"/>
        <v>1.7052752132839544</v>
      </c>
      <c r="Q132" s="34"/>
      <c r="R132" s="9">
        <f t="shared" ref="R132:R195" si="109">0.15*E131+(1-0.15)*R131</f>
        <v>129.66620394591089</v>
      </c>
      <c r="S132" s="9">
        <f t="shared" si="84"/>
        <v>5.6088970540891125</v>
      </c>
      <c r="T132" s="9">
        <f t="shared" ref="T132:T195" si="110">0.35*E131+(1-0.35)*T131</f>
        <v>126.23896025548888</v>
      </c>
      <c r="U132" s="9">
        <f t="shared" si="85"/>
        <v>9.0361407445111297</v>
      </c>
      <c r="V132" s="9">
        <f t="shared" ref="V132:V195" si="111">0.55*E131+(1-0.55)*V131</f>
        <v>125.1421556579179</v>
      </c>
      <c r="W132" s="9">
        <f t="shared" si="86"/>
        <v>10.13294534208211</v>
      </c>
      <c r="X132" s="9">
        <f t="shared" si="87"/>
        <v>124.90171489171757</v>
      </c>
      <c r="Y132" s="9">
        <f t="shared" si="88"/>
        <v>10.373386108282432</v>
      </c>
      <c r="AB132" s="9">
        <f t="shared" ref="AB132:AB195" si="112">0.15*(M132-M131)+(1-0.15)*AB131</f>
        <v>0.37311965292126675</v>
      </c>
      <c r="AC132" s="9">
        <f t="shared" si="89"/>
        <v>77.214130459877325</v>
      </c>
      <c r="AD132" s="10">
        <f t="shared" si="90"/>
        <v>2.5330599315887518E-4</v>
      </c>
      <c r="AE132" s="9">
        <f t="shared" ref="AE132:AE195" si="113">0.25*(M132-M131)+(1-0.25)*AE131</f>
        <v>0.23498062413058773</v>
      </c>
      <c r="AF132" s="9">
        <f t="shared" si="91"/>
        <v>77.075991431086649</v>
      </c>
      <c r="AG132" s="10">
        <f t="shared" si="92"/>
        <v>3.1244642823394171E-4</v>
      </c>
      <c r="AH132" s="9">
        <f t="shared" ref="AH132:AH195" si="114">0.45*(M132-M131)+(1-0.45)*AH131</f>
        <v>-2.0385820015886943E-2</v>
      </c>
      <c r="AI132" s="9">
        <f t="shared" si="93"/>
        <v>76.820624986940174</v>
      </c>
      <c r="AJ132" s="10">
        <f t="shared" si="94"/>
        <v>4.3809702960801204E-4</v>
      </c>
      <c r="AK132" s="17">
        <f t="shared" ref="AK132:AK195" si="115">0.85*(M132-M131)+(1-0.85)*AK131</f>
        <v>-0.19157281295865164</v>
      </c>
      <c r="AL132" s="9">
        <f t="shared" si="95"/>
        <v>76.64943799399741</v>
      </c>
      <c r="AM132" s="10">
        <f t="shared" si="96"/>
        <v>5.3418877924047846E-4</v>
      </c>
      <c r="AO132" s="9">
        <f t="shared" ref="AO132:AO195" si="116">0.15*(V132-V131)+(1-0.15)*AO131</f>
        <v>-0.93308495939856984</v>
      </c>
      <c r="AP132" s="9">
        <f t="shared" si="97"/>
        <v>124.20907069851933</v>
      </c>
      <c r="AQ132" s="10">
        <f t="shared" si="98"/>
        <v>6.6918774103179295E-3</v>
      </c>
      <c r="AR132" s="9">
        <f t="shared" ref="AR132:AR195" si="117">0.25*(V132-V131)+(1-0.25)*AR131</f>
        <v>-1.0948158701541422</v>
      </c>
      <c r="AS132" s="9">
        <f t="shared" si="99"/>
        <v>124.04733978776376</v>
      </c>
      <c r="AT132" s="10">
        <f t="shared" si="100"/>
        <v>6.8889114374471663E-3</v>
      </c>
      <c r="AU132" s="9">
        <f t="shared" ref="AU132:AU195" si="118">0.45*(V132-V131)+(1-0.45)*AU131</f>
        <v>-0.92856465422454648</v>
      </c>
      <c r="AV132" s="9">
        <f t="shared" si="101"/>
        <v>124.21359100369335</v>
      </c>
      <c r="AW132" s="10">
        <f t="shared" si="102"/>
        <v>6.686411466512881E-3</v>
      </c>
      <c r="AX132" s="9">
        <f t="shared" ref="AX132:AX195" si="119">0.85*(V132-V131)+(1-0.85)*AX131</f>
        <v>-0.44442620611833228</v>
      </c>
      <c r="AY132" s="9">
        <f t="shared" si="103"/>
        <v>124.69772945179956</v>
      </c>
      <c r="AZ132" s="10">
        <f t="shared" si="104"/>
        <v>6.1139204851095716E-3</v>
      </c>
    </row>
    <row r="133" spans="1:52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  <c r="G133" s="2"/>
      <c r="H133" s="34"/>
      <c r="I133" s="9">
        <f t="shared" si="105"/>
        <v>75.546591049631047</v>
      </c>
      <c r="J133" s="9">
        <f t="shared" si="80"/>
        <v>2.4629299503689595</v>
      </c>
      <c r="K133" s="9">
        <f t="shared" si="106"/>
        <v>77.346418292692746</v>
      </c>
      <c r="L133" s="9">
        <f t="shared" si="81"/>
        <v>0.66310270730726018</v>
      </c>
      <c r="M133" s="9">
        <f t="shared" si="107"/>
        <v>77.733057563130231</v>
      </c>
      <c r="N133" s="9">
        <f t="shared" si="82"/>
        <v>0.27646343686977559</v>
      </c>
      <c r="O133" s="9">
        <f t="shared" si="108"/>
        <v>78.036595196679002</v>
      </c>
      <c r="P133" s="9">
        <f t="shared" si="83"/>
        <v>2.7074196678995577E-2</v>
      </c>
      <c r="Q133" s="34"/>
      <c r="R133" s="9">
        <f t="shared" si="109"/>
        <v>130.50753850402424</v>
      </c>
      <c r="S133" s="9">
        <f t="shared" si="84"/>
        <v>0.70056049597576475</v>
      </c>
      <c r="T133" s="9">
        <f t="shared" si="110"/>
        <v>129.40160951606777</v>
      </c>
      <c r="U133" s="9">
        <f t="shared" si="85"/>
        <v>1.8064894839322392</v>
      </c>
      <c r="V133" s="9">
        <f t="shared" si="111"/>
        <v>130.71527559606307</v>
      </c>
      <c r="W133" s="9">
        <f t="shared" si="86"/>
        <v>0.49282340393693858</v>
      </c>
      <c r="X133" s="9">
        <f t="shared" si="87"/>
        <v>132.68175447292941</v>
      </c>
      <c r="Y133" s="9">
        <f t="shared" si="88"/>
        <v>1.4736554729294085</v>
      </c>
      <c r="AB133" s="9">
        <f t="shared" si="112"/>
        <v>0.45095871840920182</v>
      </c>
      <c r="AC133" s="9">
        <f t="shared" si="89"/>
        <v>78.184016281539428</v>
      </c>
      <c r="AD133" s="10">
        <f t="shared" si="90"/>
        <v>5.0034798286412426E-6</v>
      </c>
      <c r="AE133" s="9">
        <f t="shared" si="113"/>
        <v>0.39924715714148262</v>
      </c>
      <c r="AF133" s="9">
        <f t="shared" si="91"/>
        <v>78.132304720271719</v>
      </c>
      <c r="AG133" s="10">
        <f t="shared" si="92"/>
        <v>2.4773442142155128E-6</v>
      </c>
      <c r="AH133" s="9">
        <f t="shared" si="114"/>
        <v>0.39020883926963751</v>
      </c>
      <c r="AI133" s="9">
        <f t="shared" si="93"/>
        <v>78.123266402399864</v>
      </c>
      <c r="AJ133" s="10">
        <f t="shared" si="94"/>
        <v>2.1260451365161818E-6</v>
      </c>
      <c r="AK133" s="17">
        <f t="shared" si="115"/>
        <v>0.72950382080424458</v>
      </c>
      <c r="AL133" s="9">
        <f t="shared" si="95"/>
        <v>78.462561383934471</v>
      </c>
      <c r="AM133" s="10">
        <f t="shared" si="96"/>
        <v>3.3727069758527965E-5</v>
      </c>
      <c r="AO133" s="9">
        <f t="shared" si="116"/>
        <v>4.2845775232990935E-2</v>
      </c>
      <c r="AP133" s="9">
        <f t="shared" si="97"/>
        <v>130.75812137129606</v>
      </c>
      <c r="AQ133" s="10">
        <f t="shared" si="98"/>
        <v>1.1761441664779427E-5</v>
      </c>
      <c r="AR133" s="9">
        <f t="shared" si="117"/>
        <v>0.57216808192068558</v>
      </c>
      <c r="AS133" s="9">
        <f t="shared" si="99"/>
        <v>131.28744367798376</v>
      </c>
      <c r="AT133" s="10">
        <f t="shared" si="100"/>
        <v>3.6569103804679174E-7</v>
      </c>
      <c r="AU133" s="9">
        <f t="shared" si="118"/>
        <v>1.9971934123418258</v>
      </c>
      <c r="AV133" s="9">
        <f t="shared" si="101"/>
        <v>132.7124690084049</v>
      </c>
      <c r="AW133" s="10">
        <f t="shared" si="102"/>
        <v>1.3145831055897872E-4</v>
      </c>
      <c r="AX133" s="9">
        <f t="shared" si="119"/>
        <v>4.6704880165056428</v>
      </c>
      <c r="AY133" s="9">
        <f t="shared" si="103"/>
        <v>135.3857636125687</v>
      </c>
      <c r="AZ133" s="10">
        <f t="shared" si="104"/>
        <v>1.0137849886752183E-3</v>
      </c>
    </row>
    <row r="134" spans="1:52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  <c r="G134" s="2"/>
      <c r="H134" s="34"/>
      <c r="I134" s="9">
        <f t="shared" si="105"/>
        <v>75.916030542186391</v>
      </c>
      <c r="J134" s="9">
        <f t="shared" si="80"/>
        <v>3.6106344578136031</v>
      </c>
      <c r="K134" s="9">
        <f t="shared" si="106"/>
        <v>77.578504240250282</v>
      </c>
      <c r="L134" s="9">
        <f t="shared" si="81"/>
        <v>1.9481607597497117</v>
      </c>
      <c r="M134" s="9">
        <f t="shared" si="107"/>
        <v>77.885112453408595</v>
      </c>
      <c r="N134" s="9">
        <f t="shared" si="82"/>
        <v>1.6415525465913987</v>
      </c>
      <c r="O134" s="9">
        <f t="shared" si="108"/>
        <v>78.016289549169755</v>
      </c>
      <c r="P134" s="9">
        <f t="shared" si="83"/>
        <v>1.5103754508302387</v>
      </c>
      <c r="Q134" s="34"/>
      <c r="R134" s="9">
        <f t="shared" si="109"/>
        <v>130.6126225784206</v>
      </c>
      <c r="S134" s="9">
        <f t="shared" si="84"/>
        <v>4.6525444215793925</v>
      </c>
      <c r="T134" s="9">
        <f t="shared" si="110"/>
        <v>130.03388083544405</v>
      </c>
      <c r="U134" s="9">
        <f t="shared" si="85"/>
        <v>5.2312861645559394</v>
      </c>
      <c r="V134" s="9">
        <f t="shared" si="111"/>
        <v>130.98632846822838</v>
      </c>
      <c r="W134" s="9">
        <f t="shared" si="86"/>
        <v>4.278838531771612</v>
      </c>
      <c r="X134" s="9">
        <f t="shared" si="87"/>
        <v>131.57651286823236</v>
      </c>
      <c r="Y134" s="9">
        <f t="shared" si="88"/>
        <v>3.6886541317676347</v>
      </c>
      <c r="AB134" s="9">
        <f t="shared" si="112"/>
        <v>0.40612314418957618</v>
      </c>
      <c r="AC134" s="9">
        <f t="shared" si="89"/>
        <v>78.291235597598174</v>
      </c>
      <c r="AD134" s="10">
        <f t="shared" si="90"/>
        <v>2.4132945117797959E-4</v>
      </c>
      <c r="AE134" s="9">
        <f t="shared" si="113"/>
        <v>0.33744909042570309</v>
      </c>
      <c r="AF134" s="9">
        <f t="shared" si="91"/>
        <v>78.222561543834303</v>
      </c>
      <c r="AG134" s="10">
        <f t="shared" si="92"/>
        <v>2.689047977695886E-4</v>
      </c>
      <c r="AH134" s="9">
        <f t="shared" si="114"/>
        <v>0.28303956222356469</v>
      </c>
      <c r="AI134" s="9">
        <f t="shared" si="93"/>
        <v>78.16815201563216</v>
      </c>
      <c r="AJ134" s="10">
        <f t="shared" si="94"/>
        <v>2.9181126044023991E-4</v>
      </c>
      <c r="AK134" s="17">
        <f t="shared" si="115"/>
        <v>0.23867222985724651</v>
      </c>
      <c r="AL134" s="9">
        <f t="shared" si="95"/>
        <v>78.123784683265839</v>
      </c>
      <c r="AM134" s="10">
        <f t="shared" si="96"/>
        <v>3.1118288498924667E-4</v>
      </c>
      <c r="AO134" s="9">
        <f t="shared" si="116"/>
        <v>7.7076839772839301E-2</v>
      </c>
      <c r="AP134" s="9">
        <f t="shared" si="97"/>
        <v>131.06340530800122</v>
      </c>
      <c r="AQ134" s="10">
        <f t="shared" si="98"/>
        <v>9.6491906732549106E-4</v>
      </c>
      <c r="AR134" s="9">
        <f t="shared" si="117"/>
        <v>0.49688927948184253</v>
      </c>
      <c r="AS134" s="9">
        <f t="shared" si="99"/>
        <v>131.48321774771023</v>
      </c>
      <c r="AT134" s="10">
        <f t="shared" si="100"/>
        <v>7.8173480420806133E-4</v>
      </c>
      <c r="AU134" s="9">
        <f t="shared" si="118"/>
        <v>1.2204301692623953</v>
      </c>
      <c r="AV134" s="9">
        <f t="shared" si="101"/>
        <v>132.20675863749076</v>
      </c>
      <c r="AW134" s="10">
        <f t="shared" si="102"/>
        <v>5.112331403326467E-4</v>
      </c>
      <c r="AX134" s="9">
        <f t="shared" si="119"/>
        <v>0.93096814381636284</v>
      </c>
      <c r="AY134" s="9">
        <f t="shared" si="103"/>
        <v>131.91729661204474</v>
      </c>
      <c r="AZ134" s="10">
        <f t="shared" si="104"/>
        <v>6.1258354390524147E-4</v>
      </c>
    </row>
    <row r="135" spans="1:52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  <c r="G135" s="2"/>
      <c r="H135" s="34"/>
      <c r="I135" s="9">
        <f t="shared" si="105"/>
        <v>76.457625710858437</v>
      </c>
      <c r="J135" s="9">
        <f t="shared" si="80"/>
        <v>2.4761282891415561</v>
      </c>
      <c r="K135" s="9">
        <f t="shared" si="106"/>
        <v>78.260360506162684</v>
      </c>
      <c r="L135" s="9">
        <f t="shared" si="81"/>
        <v>0.67339349383730962</v>
      </c>
      <c r="M135" s="9">
        <f t="shared" si="107"/>
        <v>78.78796635403387</v>
      </c>
      <c r="N135" s="9">
        <f t="shared" si="82"/>
        <v>0.14578764596612359</v>
      </c>
      <c r="O135" s="9">
        <f t="shared" si="108"/>
        <v>79.149071137292438</v>
      </c>
      <c r="P135" s="9">
        <f t="shared" si="83"/>
        <v>0.21531713729244473</v>
      </c>
      <c r="Q135" s="34"/>
      <c r="R135" s="9">
        <f t="shared" si="109"/>
        <v>131.3105042416575</v>
      </c>
      <c r="S135" s="9">
        <f t="shared" si="84"/>
        <v>5.6053287583424947</v>
      </c>
      <c r="T135" s="9">
        <f t="shared" si="110"/>
        <v>131.86483099303862</v>
      </c>
      <c r="U135" s="9">
        <f t="shared" si="85"/>
        <v>5.0510020069613688</v>
      </c>
      <c r="V135" s="9">
        <f t="shared" si="111"/>
        <v>133.33968966070276</v>
      </c>
      <c r="W135" s="9">
        <f t="shared" si="86"/>
        <v>3.5761433392972322</v>
      </c>
      <c r="X135" s="9">
        <f t="shared" si="87"/>
        <v>134.34300346705808</v>
      </c>
      <c r="Y135" s="9">
        <f t="shared" si="88"/>
        <v>2.5728295329419097</v>
      </c>
      <c r="AB135" s="9">
        <f t="shared" si="112"/>
        <v>0.48063275765493085</v>
      </c>
      <c r="AC135" s="9">
        <f t="shared" si="89"/>
        <v>79.2685991116888</v>
      </c>
      <c r="AD135" s="10">
        <f t="shared" si="90"/>
        <v>1.7995437544898519E-5</v>
      </c>
      <c r="AE135" s="9">
        <f t="shared" si="113"/>
        <v>0.4788002929755959</v>
      </c>
      <c r="AF135" s="9">
        <f t="shared" si="91"/>
        <v>79.266766647009462</v>
      </c>
      <c r="AG135" s="10">
        <f t="shared" si="92"/>
        <v>1.7799013761299768E-5</v>
      </c>
      <c r="AH135" s="9">
        <f t="shared" si="114"/>
        <v>0.56195601450433397</v>
      </c>
      <c r="AI135" s="9">
        <f t="shared" si="93"/>
        <v>79.349922368538202</v>
      </c>
      <c r="AJ135" s="10">
        <f t="shared" si="94"/>
        <v>2.7797940450722379E-5</v>
      </c>
      <c r="AK135" s="17">
        <f t="shared" si="115"/>
        <v>0.8032266500100701</v>
      </c>
      <c r="AL135" s="9">
        <f t="shared" si="95"/>
        <v>79.591193004043944</v>
      </c>
      <c r="AM135" s="10">
        <f t="shared" si="96"/>
        <v>6.9372191823565264E-5</v>
      </c>
      <c r="AO135" s="9">
        <f t="shared" si="116"/>
        <v>0.41851949267807054</v>
      </c>
      <c r="AP135" s="9">
        <f t="shared" si="97"/>
        <v>133.75820915338082</v>
      </c>
      <c r="AQ135" s="10">
        <f t="shared" si="98"/>
        <v>5.3187973096585205E-4</v>
      </c>
      <c r="AR135" s="9">
        <f t="shared" si="117"/>
        <v>0.96100725772997708</v>
      </c>
      <c r="AS135" s="9">
        <f t="shared" si="99"/>
        <v>134.30069691843275</v>
      </c>
      <c r="AT135" s="10">
        <f t="shared" si="100"/>
        <v>3.6482218453922916E-4</v>
      </c>
      <c r="AU135" s="9">
        <f t="shared" si="118"/>
        <v>1.7302491297077891</v>
      </c>
      <c r="AV135" s="9">
        <f t="shared" si="101"/>
        <v>135.06993879041056</v>
      </c>
      <c r="AW135" s="10">
        <f t="shared" si="102"/>
        <v>1.8176332928138321E-4</v>
      </c>
      <c r="AX135" s="9">
        <f t="shared" si="119"/>
        <v>2.140002235175678</v>
      </c>
      <c r="AY135" s="9">
        <f t="shared" si="103"/>
        <v>135.47969189587843</v>
      </c>
      <c r="AZ135" s="10">
        <f t="shared" si="104"/>
        <v>1.1002386036396066E-4</v>
      </c>
    </row>
    <row r="136" spans="1:52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  <c r="G136" s="2"/>
      <c r="H136" s="34"/>
      <c r="I136" s="9">
        <f t="shared" si="105"/>
        <v>76.829044954229659</v>
      </c>
      <c r="J136" s="9">
        <f t="shared" si="80"/>
        <v>2.6129180457703427</v>
      </c>
      <c r="K136" s="9">
        <f t="shared" si="106"/>
        <v>78.496048229005737</v>
      </c>
      <c r="L136" s="9">
        <f t="shared" si="81"/>
        <v>0.94591477099426413</v>
      </c>
      <c r="M136" s="9">
        <f t="shared" si="107"/>
        <v>78.868149559315242</v>
      </c>
      <c r="N136" s="9">
        <f t="shared" si="82"/>
        <v>0.57381344068475926</v>
      </c>
      <c r="O136" s="9">
        <f t="shared" si="108"/>
        <v>78.987583284323108</v>
      </c>
      <c r="P136" s="9">
        <f t="shared" si="83"/>
        <v>0.45437971567689317</v>
      </c>
      <c r="Q136" s="34"/>
      <c r="R136" s="9">
        <f t="shared" si="109"/>
        <v>132.15130355540887</v>
      </c>
      <c r="S136" s="9">
        <f t="shared" si="84"/>
        <v>6.2461424445911291</v>
      </c>
      <c r="T136" s="9">
        <f t="shared" si="110"/>
        <v>133.6326816954751</v>
      </c>
      <c r="U136" s="9">
        <f t="shared" si="85"/>
        <v>4.7647643045249026</v>
      </c>
      <c r="V136" s="9">
        <f t="shared" si="111"/>
        <v>135.30656849731625</v>
      </c>
      <c r="W136" s="9">
        <f t="shared" si="86"/>
        <v>3.0908775026837532</v>
      </c>
      <c r="X136" s="9">
        <f t="shared" si="87"/>
        <v>136.27262561676451</v>
      </c>
      <c r="Y136" s="9">
        <f t="shared" si="88"/>
        <v>2.1248203832354875</v>
      </c>
      <c r="AB136" s="9">
        <f t="shared" si="112"/>
        <v>0.42056532479889708</v>
      </c>
      <c r="AC136" s="9">
        <f t="shared" si="89"/>
        <v>79.288714884114142</v>
      </c>
      <c r="AD136" s="10">
        <f t="shared" si="90"/>
        <v>3.7212629036743437E-6</v>
      </c>
      <c r="AE136" s="9">
        <f t="shared" si="113"/>
        <v>0.37914602105203998</v>
      </c>
      <c r="AF136" s="9">
        <f t="shared" si="91"/>
        <v>79.247295580367279</v>
      </c>
      <c r="AG136" s="10">
        <f t="shared" si="92"/>
        <v>6.0046349606367984E-6</v>
      </c>
      <c r="AH136" s="9">
        <f t="shared" si="114"/>
        <v>0.34515825035400122</v>
      </c>
      <c r="AI136" s="9">
        <f t="shared" si="93"/>
        <v>79.213307809669246</v>
      </c>
      <c r="AJ136" s="10">
        <f t="shared" si="94"/>
        <v>8.2844216343334237E-6</v>
      </c>
      <c r="AK136" s="17">
        <f t="shared" si="115"/>
        <v>0.18863972199067694</v>
      </c>
      <c r="AL136" s="9">
        <f t="shared" si="95"/>
        <v>79.056789281305925</v>
      </c>
      <c r="AM136" s="10">
        <f t="shared" si="96"/>
        <v>2.3507874262011036E-5</v>
      </c>
      <c r="AO136" s="9">
        <f t="shared" si="116"/>
        <v>0.65077339426838332</v>
      </c>
      <c r="AP136" s="9">
        <f t="shared" si="97"/>
        <v>135.95734189158463</v>
      </c>
      <c r="AQ136" s="10">
        <f t="shared" si="98"/>
        <v>3.1085693523201952E-4</v>
      </c>
      <c r="AR136" s="9">
        <f t="shared" si="117"/>
        <v>1.212475152450855</v>
      </c>
      <c r="AS136" s="9">
        <f t="shared" si="99"/>
        <v>136.5190436497671</v>
      </c>
      <c r="AT136" s="10">
        <f t="shared" si="100"/>
        <v>1.842133474884882E-4</v>
      </c>
      <c r="AU136" s="9">
        <f t="shared" si="118"/>
        <v>1.8367324978153543</v>
      </c>
      <c r="AV136" s="9">
        <f t="shared" si="101"/>
        <v>137.1433009951316</v>
      </c>
      <c r="AW136" s="10">
        <f t="shared" si="102"/>
        <v>8.2118187310139759E-5</v>
      </c>
      <c r="AX136" s="9">
        <f t="shared" si="119"/>
        <v>1.9928473463978174</v>
      </c>
      <c r="AY136" s="9">
        <f t="shared" si="103"/>
        <v>137.29941584371406</v>
      </c>
      <c r="AZ136" s="10">
        <f t="shared" si="104"/>
        <v>6.2946615512772156E-5</v>
      </c>
    </row>
    <row r="137" spans="1:52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  <c r="G137" s="2"/>
      <c r="H137" s="34"/>
      <c r="I137" s="9">
        <f t="shared" si="105"/>
        <v>77.220982661095206</v>
      </c>
      <c r="J137" s="9">
        <f t="shared" si="80"/>
        <v>1.6828793389047974</v>
      </c>
      <c r="K137" s="9">
        <f t="shared" si="106"/>
        <v>78.827118398853727</v>
      </c>
      <c r="L137" s="9">
        <f t="shared" si="81"/>
        <v>7.6743601146276319E-2</v>
      </c>
      <c r="M137" s="9">
        <f t="shared" si="107"/>
        <v>79.183746951691859</v>
      </c>
      <c r="N137" s="9">
        <f t="shared" si="82"/>
        <v>0.27988495169185512</v>
      </c>
      <c r="O137" s="9">
        <f t="shared" si="108"/>
        <v>79.328368071080774</v>
      </c>
      <c r="P137" s="9">
        <f t="shared" si="83"/>
        <v>0.42450607108077065</v>
      </c>
      <c r="Q137" s="34"/>
      <c r="R137" s="9">
        <f t="shared" si="109"/>
        <v>133.08822492209754</v>
      </c>
      <c r="S137" s="9">
        <f t="shared" si="84"/>
        <v>11.03683607790245</v>
      </c>
      <c r="T137" s="9">
        <f t="shared" si="110"/>
        <v>135.30034920205881</v>
      </c>
      <c r="U137" s="9">
        <f t="shared" si="85"/>
        <v>8.8247117979411769</v>
      </c>
      <c r="V137" s="9">
        <f t="shared" si="111"/>
        <v>137.00655112379232</v>
      </c>
      <c r="W137" s="9">
        <f t="shared" si="86"/>
        <v>7.1185098762076677</v>
      </c>
      <c r="X137" s="9">
        <f t="shared" si="87"/>
        <v>137.86624090419113</v>
      </c>
      <c r="Y137" s="9">
        <f t="shared" si="88"/>
        <v>6.2588200958088578</v>
      </c>
      <c r="AB137" s="9">
        <f t="shared" si="112"/>
        <v>0.40482013493555502</v>
      </c>
      <c r="AC137" s="9">
        <f t="shared" si="89"/>
        <v>79.588567086627407</v>
      </c>
      <c r="AD137" s="10">
        <f t="shared" si="90"/>
        <v>7.5302706781560773E-5</v>
      </c>
      <c r="AE137" s="9">
        <f t="shared" si="113"/>
        <v>0.36325886388318418</v>
      </c>
      <c r="AF137" s="9">
        <f t="shared" si="91"/>
        <v>79.547005815575048</v>
      </c>
      <c r="AG137" s="10">
        <f t="shared" si="92"/>
        <v>6.6438477954170263E-5</v>
      </c>
      <c r="AH137" s="9">
        <f t="shared" si="114"/>
        <v>0.33185586426417824</v>
      </c>
      <c r="AI137" s="9">
        <f t="shared" si="93"/>
        <v>79.515602815956044</v>
      </c>
      <c r="AJ137" s="10">
        <f t="shared" si="94"/>
        <v>6.0108846651007333E-5</v>
      </c>
      <c r="AK137" s="17">
        <f t="shared" si="115"/>
        <v>0.2965537418187259</v>
      </c>
      <c r="AL137" s="9">
        <f t="shared" si="95"/>
        <v>79.480300693510586</v>
      </c>
      <c r="AM137" s="10">
        <f t="shared" si="96"/>
        <v>5.337153938653911E-5</v>
      </c>
      <c r="AO137" s="9">
        <f t="shared" si="116"/>
        <v>0.80815477909953648</v>
      </c>
      <c r="AP137" s="9">
        <f t="shared" si="97"/>
        <v>137.81470590289186</v>
      </c>
      <c r="AQ137" s="10">
        <f t="shared" si="98"/>
        <v>1.9170285860979626E-3</v>
      </c>
      <c r="AR137" s="9">
        <f t="shared" si="117"/>
        <v>1.3343520209571591</v>
      </c>
      <c r="AS137" s="9">
        <f t="shared" si="99"/>
        <v>138.34090314474949</v>
      </c>
      <c r="AT137" s="10">
        <f t="shared" si="100"/>
        <v>1.6106503277282551E-3</v>
      </c>
      <c r="AU137" s="9">
        <f t="shared" si="118"/>
        <v>1.7751950557126772</v>
      </c>
      <c r="AV137" s="9">
        <f t="shared" si="101"/>
        <v>138.78174617950501</v>
      </c>
      <c r="AW137" s="10">
        <f t="shared" si="102"/>
        <v>1.3744929533222891E-3</v>
      </c>
      <c r="AX137" s="9">
        <f t="shared" si="119"/>
        <v>1.7439123344643332</v>
      </c>
      <c r="AY137" s="9">
        <f t="shared" si="103"/>
        <v>138.75046345825666</v>
      </c>
      <c r="AZ137" s="10">
        <f t="shared" si="104"/>
        <v>1.3906341495851023E-3</v>
      </c>
    </row>
    <row r="138" spans="1:52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  <c r="G138" s="2"/>
      <c r="H138" s="34"/>
      <c r="I138" s="9">
        <f t="shared" si="105"/>
        <v>77.473414561930923</v>
      </c>
      <c r="J138" s="9">
        <f t="shared" si="80"/>
        <v>1.7742284380690734</v>
      </c>
      <c r="K138" s="9">
        <f t="shared" si="106"/>
        <v>78.853978659254921</v>
      </c>
      <c r="L138" s="9">
        <f t="shared" si="81"/>
        <v>0.39366434074507595</v>
      </c>
      <c r="M138" s="9">
        <f t="shared" si="107"/>
        <v>79.02981022826134</v>
      </c>
      <c r="N138" s="9">
        <f t="shared" si="82"/>
        <v>0.21783277173865656</v>
      </c>
      <c r="O138" s="9">
        <f t="shared" si="108"/>
        <v>79.009988517770196</v>
      </c>
      <c r="P138" s="9">
        <f t="shared" si="83"/>
        <v>0.23765448222980012</v>
      </c>
      <c r="Q138" s="34"/>
      <c r="R138" s="9">
        <f t="shared" si="109"/>
        <v>134.74375033378291</v>
      </c>
      <c r="S138" s="9">
        <f t="shared" si="84"/>
        <v>13.010781666217099</v>
      </c>
      <c r="T138" s="9">
        <f t="shared" si="110"/>
        <v>138.38899833133823</v>
      </c>
      <c r="U138" s="9">
        <f t="shared" si="85"/>
        <v>9.3655336686617829</v>
      </c>
      <c r="V138" s="9">
        <f t="shared" si="111"/>
        <v>140.92173155570654</v>
      </c>
      <c r="W138" s="9">
        <f t="shared" si="86"/>
        <v>6.8328004442934684</v>
      </c>
      <c r="X138" s="9">
        <f t="shared" si="87"/>
        <v>142.56035597604779</v>
      </c>
      <c r="Y138" s="9">
        <f t="shared" si="88"/>
        <v>5.1941760239522239</v>
      </c>
      <c r="AB138" s="9">
        <f t="shared" si="112"/>
        <v>0.32100660618064392</v>
      </c>
      <c r="AC138" s="9">
        <f t="shared" si="89"/>
        <v>79.350816834441986</v>
      </c>
      <c r="AD138" s="10">
        <f t="shared" si="90"/>
        <v>1.6949872443764055E-6</v>
      </c>
      <c r="AE138" s="9">
        <f t="shared" si="113"/>
        <v>0.23395996705475841</v>
      </c>
      <c r="AF138" s="9">
        <f t="shared" si="91"/>
        <v>79.263770195316098</v>
      </c>
      <c r="AG138" s="10">
        <f t="shared" si="92"/>
        <v>4.1413790577496021E-8</v>
      </c>
      <c r="AH138" s="9">
        <f t="shared" si="114"/>
        <v>0.11324919980156453</v>
      </c>
      <c r="AI138" s="9">
        <f t="shared" si="93"/>
        <v>79.143059428062898</v>
      </c>
      <c r="AJ138" s="10">
        <f t="shared" si="94"/>
        <v>1.7416233264021061E-6</v>
      </c>
      <c r="AK138" s="17">
        <f t="shared" si="115"/>
        <v>-8.6363153643132171E-2</v>
      </c>
      <c r="AL138" s="9">
        <f t="shared" si="95"/>
        <v>78.943447074618206</v>
      </c>
      <c r="AM138" s="10">
        <f t="shared" si="96"/>
        <v>1.4734454995238031E-5</v>
      </c>
      <c r="AO138" s="9">
        <f t="shared" si="116"/>
        <v>1.2742086270217392</v>
      </c>
      <c r="AP138" s="9">
        <f t="shared" si="97"/>
        <v>142.19594018272829</v>
      </c>
      <c r="AQ138" s="10">
        <f t="shared" si="98"/>
        <v>1.4152981736156444E-3</v>
      </c>
      <c r="AR138" s="9">
        <f t="shared" si="117"/>
        <v>1.9795591236964252</v>
      </c>
      <c r="AS138" s="9">
        <f t="shared" si="99"/>
        <v>142.90129067940296</v>
      </c>
      <c r="AT138" s="10">
        <f t="shared" si="100"/>
        <v>1.0789023815780724E-3</v>
      </c>
      <c r="AU138" s="9">
        <f t="shared" si="118"/>
        <v>2.7381884750033731</v>
      </c>
      <c r="AV138" s="9">
        <f t="shared" si="101"/>
        <v>143.65992003070991</v>
      </c>
      <c r="AW138" s="10">
        <f t="shared" si="102"/>
        <v>7.6796934017629226E-4</v>
      </c>
      <c r="AX138" s="9">
        <f t="shared" si="119"/>
        <v>3.5894902172967393</v>
      </c>
      <c r="AY138" s="9">
        <f t="shared" si="103"/>
        <v>144.51122177300329</v>
      </c>
      <c r="AZ138" s="10">
        <f t="shared" si="104"/>
        <v>4.818316918127256E-4</v>
      </c>
    </row>
    <row r="139" spans="1:52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  <c r="G139" s="2"/>
      <c r="H139" s="34"/>
      <c r="I139" s="9">
        <f t="shared" si="105"/>
        <v>77.739548827641286</v>
      </c>
      <c r="J139" s="9">
        <f t="shared" si="80"/>
        <v>1.5429751723587088</v>
      </c>
      <c r="K139" s="9">
        <f t="shared" si="106"/>
        <v>78.991761178515702</v>
      </c>
      <c r="L139" s="9">
        <f t="shared" si="81"/>
        <v>0.290762821484293</v>
      </c>
      <c r="M139" s="9">
        <f t="shared" si="107"/>
        <v>79.149618252717602</v>
      </c>
      <c r="N139" s="9">
        <f t="shared" si="82"/>
        <v>0.13290574728239335</v>
      </c>
      <c r="O139" s="9">
        <f t="shared" si="108"/>
        <v>79.188229379442546</v>
      </c>
      <c r="P139" s="9">
        <f t="shared" si="83"/>
        <v>9.4294620557448638E-2</v>
      </c>
      <c r="Q139" s="34"/>
      <c r="R139" s="9">
        <f t="shared" si="109"/>
        <v>136.69536758371547</v>
      </c>
      <c r="S139" s="9">
        <f t="shared" si="84"/>
        <v>10.03496341628454</v>
      </c>
      <c r="T139" s="9">
        <f t="shared" si="110"/>
        <v>141.66693511536985</v>
      </c>
      <c r="U139" s="9">
        <f t="shared" si="85"/>
        <v>5.0633958846301539</v>
      </c>
      <c r="V139" s="9">
        <f t="shared" si="111"/>
        <v>144.67977180006795</v>
      </c>
      <c r="W139" s="9">
        <f t="shared" si="86"/>
        <v>2.0505591999320529</v>
      </c>
      <c r="X139" s="9">
        <f t="shared" si="87"/>
        <v>146.45598799401193</v>
      </c>
      <c r="Y139" s="9">
        <f t="shared" si="88"/>
        <v>0.27434300598807226</v>
      </c>
      <c r="AB139" s="9">
        <f t="shared" si="112"/>
        <v>0.29082681892198664</v>
      </c>
      <c r="AC139" s="9">
        <f t="shared" si="89"/>
        <v>79.440445071639587</v>
      </c>
      <c r="AD139" s="10">
        <f t="shared" si="90"/>
        <v>3.9675757710403715E-6</v>
      </c>
      <c r="AE139" s="9">
        <f t="shared" si="113"/>
        <v>0.20542198140513426</v>
      </c>
      <c r="AF139" s="9">
        <f t="shared" si="91"/>
        <v>79.35504023412274</v>
      </c>
      <c r="AG139" s="10">
        <f t="shared" si="92"/>
        <v>8.3659554875142306E-7</v>
      </c>
      <c r="AH139" s="9">
        <f t="shared" si="114"/>
        <v>0.11620067089617832</v>
      </c>
      <c r="AI139" s="9">
        <f t="shared" si="93"/>
        <v>79.265818923613779</v>
      </c>
      <c r="AJ139" s="10">
        <f t="shared" si="94"/>
        <v>4.439581125139548E-8</v>
      </c>
      <c r="AK139" s="17">
        <f t="shared" si="115"/>
        <v>8.8882347741352716E-2</v>
      </c>
      <c r="AL139" s="9">
        <f t="shared" si="95"/>
        <v>79.238500600458948</v>
      </c>
      <c r="AM139" s="10">
        <f t="shared" si="96"/>
        <v>3.0832746847895773E-7</v>
      </c>
      <c r="AO139" s="9">
        <f t="shared" si="116"/>
        <v>1.6467833696226899</v>
      </c>
      <c r="AP139" s="9">
        <f t="shared" si="97"/>
        <v>146.32655516969064</v>
      </c>
      <c r="AQ139" s="10">
        <f t="shared" si="98"/>
        <v>7.5725272227079321E-6</v>
      </c>
      <c r="AR139" s="9">
        <f t="shared" si="117"/>
        <v>2.4241794038626714</v>
      </c>
      <c r="AS139" s="9">
        <f t="shared" si="99"/>
        <v>147.10395120393062</v>
      </c>
      <c r="AT139" s="10">
        <f t="shared" si="100"/>
        <v>6.4836701405739986E-6</v>
      </c>
      <c r="AU139" s="9">
        <f t="shared" si="118"/>
        <v>3.1971217712144897</v>
      </c>
      <c r="AV139" s="9">
        <f t="shared" si="101"/>
        <v>147.87689357128244</v>
      </c>
      <c r="AW139" s="10">
        <f t="shared" si="102"/>
        <v>6.1059849060586229E-5</v>
      </c>
      <c r="AX139" s="9">
        <f t="shared" si="119"/>
        <v>3.73275774030171</v>
      </c>
      <c r="AY139" s="9">
        <f t="shared" si="103"/>
        <v>148.41252954036966</v>
      </c>
      <c r="AZ139" s="10">
        <f t="shared" si="104"/>
        <v>1.3143611361620148E-4</v>
      </c>
    </row>
    <row r="140" spans="1:52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  <c r="G140" s="2"/>
      <c r="H140" s="34"/>
      <c r="I140" s="9">
        <f t="shared" si="105"/>
        <v>77.970995103495099</v>
      </c>
      <c r="J140" s="9">
        <f t="shared" si="80"/>
        <v>1.2343038965048976</v>
      </c>
      <c r="K140" s="9">
        <f t="shared" si="106"/>
        <v>79.093528166035213</v>
      </c>
      <c r="L140" s="9">
        <f t="shared" si="81"/>
        <v>0.11177083396478338</v>
      </c>
      <c r="M140" s="9">
        <f t="shared" si="107"/>
        <v>79.222716413722921</v>
      </c>
      <c r="N140" s="9">
        <f t="shared" si="82"/>
        <v>1.741741372292438E-2</v>
      </c>
      <c r="O140" s="9">
        <f t="shared" si="108"/>
        <v>79.258950344860637</v>
      </c>
      <c r="P140" s="9">
        <f t="shared" si="83"/>
        <v>5.3651344860639938E-2</v>
      </c>
      <c r="Q140" s="34"/>
      <c r="R140" s="9">
        <f t="shared" si="109"/>
        <v>138.20061209615815</v>
      </c>
      <c r="S140" s="9">
        <f t="shared" si="84"/>
        <v>6.8293409038418531</v>
      </c>
      <c r="T140" s="9">
        <f t="shared" si="110"/>
        <v>143.43912367499041</v>
      </c>
      <c r="U140" s="9">
        <f t="shared" si="85"/>
        <v>1.5908293250095937</v>
      </c>
      <c r="V140" s="9">
        <f t="shared" si="111"/>
        <v>145.80757936003059</v>
      </c>
      <c r="W140" s="9">
        <f t="shared" si="86"/>
        <v>0.77762636003058105</v>
      </c>
      <c r="X140" s="9">
        <f t="shared" si="87"/>
        <v>146.661745248503</v>
      </c>
      <c r="Y140" s="9">
        <f t="shared" si="88"/>
        <v>1.6317922485029897</v>
      </c>
      <c r="AB140" s="9">
        <f t="shared" si="112"/>
        <v>0.25816752023448652</v>
      </c>
      <c r="AC140" s="9">
        <f t="shared" si="89"/>
        <v>79.480883933957401</v>
      </c>
      <c r="AD140" s="10">
        <f t="shared" si="90"/>
        <v>1.2106050105026008E-5</v>
      </c>
      <c r="AE140" s="9">
        <f t="shared" si="113"/>
        <v>0.1723410263051805</v>
      </c>
      <c r="AF140" s="9">
        <f t="shared" si="91"/>
        <v>79.395057440028097</v>
      </c>
      <c r="AG140" s="10">
        <f t="shared" si="92"/>
        <v>5.7397599203300116E-6</v>
      </c>
      <c r="AH140" s="9">
        <f t="shared" si="114"/>
        <v>9.6804541445291714E-2</v>
      </c>
      <c r="AI140" s="9">
        <f t="shared" si="93"/>
        <v>79.319520955168215</v>
      </c>
      <c r="AJ140" s="10">
        <f t="shared" si="94"/>
        <v>2.0796521725908367E-6</v>
      </c>
      <c r="AK140" s="17">
        <f t="shared" si="115"/>
        <v>7.5465789015724219E-2</v>
      </c>
      <c r="AL140" s="9">
        <f t="shared" si="95"/>
        <v>79.298182202738644</v>
      </c>
      <c r="AM140" s="10">
        <f t="shared" si="96"/>
        <v>1.3752000787922602E-6</v>
      </c>
      <c r="AO140" s="9">
        <f t="shared" si="116"/>
        <v>1.5689369981736814</v>
      </c>
      <c r="AP140" s="9">
        <f t="shared" si="97"/>
        <v>147.37651635820427</v>
      </c>
      <c r="AQ140" s="10">
        <f t="shared" si="98"/>
        <v>2.6178765159536082E-4</v>
      </c>
      <c r="AR140" s="9">
        <f t="shared" si="117"/>
        <v>2.1000864428876618</v>
      </c>
      <c r="AS140" s="9">
        <f t="shared" si="99"/>
        <v>147.90766580291825</v>
      </c>
      <c r="AT140" s="10">
        <f t="shared" si="100"/>
        <v>3.9371275568028115E-4</v>
      </c>
      <c r="AU140" s="9">
        <f t="shared" si="118"/>
        <v>2.2659303761511547</v>
      </c>
      <c r="AV140" s="9">
        <f t="shared" si="101"/>
        <v>148.07350973618173</v>
      </c>
      <c r="AW140" s="10">
        <f t="shared" si="102"/>
        <v>4.4040008243395948E-4</v>
      </c>
      <c r="AX140" s="9">
        <f t="shared" si="119"/>
        <v>1.5185500870134949</v>
      </c>
      <c r="AY140" s="9">
        <f t="shared" si="103"/>
        <v>147.32612944704408</v>
      </c>
      <c r="AZ140" s="10">
        <f t="shared" si="104"/>
        <v>2.5066581094348832E-4</v>
      </c>
    </row>
    <row r="141" spans="1:52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  <c r="G141" s="2"/>
      <c r="H141" s="34"/>
      <c r="I141" s="9">
        <f t="shared" si="105"/>
        <v>78.156140687970833</v>
      </c>
      <c r="J141" s="9">
        <f t="shared" si="80"/>
        <v>2.0232183120291722</v>
      </c>
      <c r="K141" s="9">
        <f t="shared" si="106"/>
        <v>79.132647957922885</v>
      </c>
      <c r="L141" s="9">
        <f t="shared" si="81"/>
        <v>1.0467110420771206</v>
      </c>
      <c r="M141" s="9">
        <f t="shared" si="107"/>
        <v>79.213136836175309</v>
      </c>
      <c r="N141" s="9">
        <f t="shared" si="82"/>
        <v>0.96622216382469617</v>
      </c>
      <c r="O141" s="9">
        <f t="shared" si="108"/>
        <v>79.218711836215164</v>
      </c>
      <c r="P141" s="9">
        <f t="shared" si="83"/>
        <v>0.9606471637848415</v>
      </c>
      <c r="Q141" s="34"/>
      <c r="R141" s="9">
        <f t="shared" si="109"/>
        <v>139.22501323173441</v>
      </c>
      <c r="S141" s="9">
        <f t="shared" si="84"/>
        <v>6.1330797682655884</v>
      </c>
      <c r="T141" s="9">
        <f t="shared" si="110"/>
        <v>143.99591393874377</v>
      </c>
      <c r="U141" s="9">
        <f t="shared" si="85"/>
        <v>1.3621790612562279</v>
      </c>
      <c r="V141" s="9">
        <f t="shared" si="111"/>
        <v>145.37988486201377</v>
      </c>
      <c r="W141" s="9">
        <f t="shared" si="86"/>
        <v>2.1791862013770924E-2</v>
      </c>
      <c r="X141" s="9">
        <f t="shared" si="87"/>
        <v>145.43790106212577</v>
      </c>
      <c r="Y141" s="9">
        <f t="shared" si="88"/>
        <v>7.9808062125778179E-2</v>
      </c>
      <c r="AB141" s="9">
        <f t="shared" si="112"/>
        <v>0.21800545556717177</v>
      </c>
      <c r="AC141" s="9">
        <f t="shared" si="89"/>
        <v>79.431142291742475</v>
      </c>
      <c r="AD141" s="10">
        <f t="shared" si="90"/>
        <v>8.7082250539097719E-5</v>
      </c>
      <c r="AE141" s="9">
        <f t="shared" si="113"/>
        <v>0.12686087534198237</v>
      </c>
      <c r="AF141" s="9">
        <f t="shared" si="91"/>
        <v>79.339997711517285</v>
      </c>
      <c r="AG141" s="10">
        <f t="shared" si="92"/>
        <v>1.0959045027274571E-4</v>
      </c>
      <c r="AH141" s="9">
        <f t="shared" si="114"/>
        <v>4.8931687898485066E-2</v>
      </c>
      <c r="AI141" s="9">
        <f t="shared" si="93"/>
        <v>79.262068524073797</v>
      </c>
      <c r="AJ141" s="10">
        <f t="shared" si="94"/>
        <v>1.3088461769519401E-4</v>
      </c>
      <c r="AK141" s="17">
        <f t="shared" si="115"/>
        <v>3.1772274368884676E-3</v>
      </c>
      <c r="AL141" s="9">
        <f t="shared" si="95"/>
        <v>79.216314063612202</v>
      </c>
      <c r="AM141" s="10">
        <f t="shared" si="96"/>
        <v>1.4426731342221649E-4</v>
      </c>
      <c r="AO141" s="9">
        <f t="shared" si="116"/>
        <v>1.2694422737451061</v>
      </c>
      <c r="AP141" s="9">
        <f t="shared" si="97"/>
        <v>146.64932713575888</v>
      </c>
      <c r="AQ141" s="10">
        <f t="shared" si="98"/>
        <v>7.8909912928569831E-5</v>
      </c>
      <c r="AR141" s="9">
        <f t="shared" si="117"/>
        <v>1.4681412076615414</v>
      </c>
      <c r="AS141" s="9">
        <f t="shared" si="99"/>
        <v>146.84802606967531</v>
      </c>
      <c r="AT141" s="10">
        <f t="shared" si="100"/>
        <v>1.0506427931485415E-4</v>
      </c>
      <c r="AU141" s="9">
        <f t="shared" si="118"/>
        <v>1.0537991827755664</v>
      </c>
      <c r="AV141" s="9">
        <f t="shared" si="101"/>
        <v>146.43368404478935</v>
      </c>
      <c r="AW141" s="10">
        <f t="shared" si="102"/>
        <v>5.4754008873954907E-5</v>
      </c>
      <c r="AX141" s="9">
        <f t="shared" si="119"/>
        <v>-0.13575781026227238</v>
      </c>
      <c r="AY141" s="9">
        <f t="shared" si="103"/>
        <v>145.24412705175149</v>
      </c>
      <c r="AZ141" s="10">
        <f t="shared" si="104"/>
        <v>6.1471213046879523E-7</v>
      </c>
    </row>
    <row r="142" spans="1:52" x14ac:dyDescent="0.3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  <c r="G142" s="2"/>
      <c r="H142" s="34"/>
      <c r="I142" s="9">
        <f t="shared" si="105"/>
        <v>78.459623434775196</v>
      </c>
      <c r="J142" s="9">
        <f t="shared" si="80"/>
        <v>2.0909215652248037</v>
      </c>
      <c r="K142" s="9">
        <f t="shared" si="106"/>
        <v>79.498996822649872</v>
      </c>
      <c r="L142" s="9">
        <f t="shared" si="81"/>
        <v>1.0515481773501278</v>
      </c>
      <c r="M142" s="9">
        <f t="shared" si="107"/>
        <v>79.744559026278893</v>
      </c>
      <c r="N142" s="9">
        <f t="shared" si="82"/>
        <v>0.80598597372110703</v>
      </c>
      <c r="O142" s="9">
        <f t="shared" si="108"/>
        <v>79.939197209053788</v>
      </c>
      <c r="P142" s="9">
        <f t="shared" si="83"/>
        <v>0.61134779094621194</v>
      </c>
      <c r="Q142" s="34"/>
      <c r="R142" s="9">
        <f t="shared" si="109"/>
        <v>140.14497519697423</v>
      </c>
      <c r="S142" s="9">
        <f t="shared" si="84"/>
        <v>7.3709248030257584</v>
      </c>
      <c r="T142" s="9">
        <f t="shared" si="110"/>
        <v>144.47267661018344</v>
      </c>
      <c r="U142" s="9">
        <f t="shared" si="85"/>
        <v>3.0432233898165464</v>
      </c>
      <c r="V142" s="9">
        <f t="shared" si="111"/>
        <v>145.36789933790618</v>
      </c>
      <c r="W142" s="9">
        <f t="shared" si="86"/>
        <v>2.148000662093807</v>
      </c>
      <c r="X142" s="9">
        <f t="shared" si="87"/>
        <v>145.37804501553143</v>
      </c>
      <c r="Y142" s="9">
        <f t="shared" si="88"/>
        <v>2.1378549844685608</v>
      </c>
      <c r="AB142" s="9">
        <f t="shared" si="112"/>
        <v>0.26501796574763353</v>
      </c>
      <c r="AC142" s="9">
        <f t="shared" si="89"/>
        <v>80.009576992026524</v>
      </c>
      <c r="AD142" s="10">
        <f t="shared" si="90"/>
        <v>4.5103079828589395E-5</v>
      </c>
      <c r="AE142" s="9">
        <f t="shared" si="113"/>
        <v>0.22800120403238266</v>
      </c>
      <c r="AF142" s="9">
        <f t="shared" si="91"/>
        <v>79.972560230311274</v>
      </c>
      <c r="AG142" s="10">
        <f t="shared" si="92"/>
        <v>5.1486790799650279E-5</v>
      </c>
      <c r="AH142" s="9">
        <f t="shared" si="114"/>
        <v>0.26605241389077938</v>
      </c>
      <c r="AI142" s="9">
        <f t="shared" si="93"/>
        <v>80.010611440169669</v>
      </c>
      <c r="AJ142" s="10">
        <f t="shared" si="94"/>
        <v>4.4930751012338667E-5</v>
      </c>
      <c r="AK142" s="17">
        <f t="shared" si="115"/>
        <v>0.45218544570357933</v>
      </c>
      <c r="AL142" s="9">
        <f t="shared" si="95"/>
        <v>80.19674447198247</v>
      </c>
      <c r="AM142" s="10">
        <f t="shared" si="96"/>
        <v>1.9292121441800244E-5</v>
      </c>
      <c r="AO142" s="9">
        <f t="shared" si="116"/>
        <v>1.0772281040672023</v>
      </c>
      <c r="AP142" s="9">
        <f t="shared" si="97"/>
        <v>146.44512744197337</v>
      </c>
      <c r="AQ142" s="10">
        <f t="shared" si="98"/>
        <v>5.2688616914450874E-5</v>
      </c>
      <c r="AR142" s="9">
        <f t="shared" si="117"/>
        <v>1.0981095247192594</v>
      </c>
      <c r="AS142" s="9">
        <f t="shared" si="99"/>
        <v>146.46600886262544</v>
      </c>
      <c r="AT142" s="10">
        <f t="shared" si="100"/>
        <v>5.0653664878678451E-5</v>
      </c>
      <c r="AU142" s="9">
        <f t="shared" si="118"/>
        <v>0.57419606467814754</v>
      </c>
      <c r="AV142" s="9">
        <f t="shared" si="101"/>
        <v>145.94209540258433</v>
      </c>
      <c r="AW142" s="10">
        <f t="shared" si="102"/>
        <v>1.1382140776826606E-4</v>
      </c>
      <c r="AX142" s="9">
        <f t="shared" si="119"/>
        <v>-3.0551367030789638E-2</v>
      </c>
      <c r="AY142" s="9">
        <f t="shared" si="103"/>
        <v>145.33734797087538</v>
      </c>
      <c r="AZ142" s="10">
        <f t="shared" si="104"/>
        <v>2.1810127592898583E-4</v>
      </c>
    </row>
    <row r="143" spans="1:52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  <c r="G143" s="2"/>
      <c r="H143" s="34"/>
      <c r="I143" s="9">
        <f t="shared" si="105"/>
        <v>78.77326166955892</v>
      </c>
      <c r="J143" s="9">
        <f t="shared" si="80"/>
        <v>2.2207183304410734</v>
      </c>
      <c r="K143" s="9">
        <f t="shared" si="106"/>
        <v>79.867038684722417</v>
      </c>
      <c r="L143" s="9">
        <f t="shared" si="81"/>
        <v>1.1269413152775769</v>
      </c>
      <c r="M143" s="9">
        <f t="shared" si="107"/>
        <v>80.187851311825511</v>
      </c>
      <c r="N143" s="9">
        <f t="shared" si="82"/>
        <v>0.80612868817448202</v>
      </c>
      <c r="O143" s="9">
        <f t="shared" si="108"/>
        <v>80.397708052263454</v>
      </c>
      <c r="P143" s="9">
        <f t="shared" si="83"/>
        <v>0.59627194773653969</v>
      </c>
      <c r="Q143" s="34"/>
      <c r="R143" s="9">
        <f t="shared" si="109"/>
        <v>141.2506139174281</v>
      </c>
      <c r="S143" s="9">
        <f t="shared" si="84"/>
        <v>11.237179082571913</v>
      </c>
      <c r="T143" s="9">
        <f t="shared" si="110"/>
        <v>145.53780479661924</v>
      </c>
      <c r="U143" s="9">
        <f t="shared" si="85"/>
        <v>6.9499882033807694</v>
      </c>
      <c r="V143" s="9">
        <f t="shared" si="111"/>
        <v>146.54929970205779</v>
      </c>
      <c r="W143" s="9">
        <f t="shared" si="86"/>
        <v>5.938493297942216</v>
      </c>
      <c r="X143" s="9">
        <f t="shared" si="87"/>
        <v>146.98143625388286</v>
      </c>
      <c r="Y143" s="9">
        <f t="shared" si="88"/>
        <v>5.5063567461171488</v>
      </c>
      <c r="AB143" s="9">
        <f t="shared" si="112"/>
        <v>0.29175911371748131</v>
      </c>
      <c r="AC143" s="9">
        <f t="shared" si="89"/>
        <v>80.479610425542987</v>
      </c>
      <c r="AD143" s="10">
        <f t="shared" si="90"/>
        <v>4.0331563880476909E-5</v>
      </c>
      <c r="AE143" s="9">
        <f t="shared" si="113"/>
        <v>0.2818239744109417</v>
      </c>
      <c r="AF143" s="9">
        <f t="shared" si="91"/>
        <v>80.469675286236452</v>
      </c>
      <c r="AG143" s="10">
        <f t="shared" si="92"/>
        <v>4.1904633200809525E-5</v>
      </c>
      <c r="AH143" s="9">
        <f t="shared" si="114"/>
        <v>0.34581035613590716</v>
      </c>
      <c r="AI143" s="9">
        <f t="shared" si="93"/>
        <v>80.533661667961425</v>
      </c>
      <c r="AJ143" s="10">
        <f t="shared" si="94"/>
        <v>3.2300635042142989E-5</v>
      </c>
      <c r="AK143" s="17">
        <f t="shared" si="115"/>
        <v>0.44462625957016289</v>
      </c>
      <c r="AL143" s="9">
        <f t="shared" si="95"/>
        <v>80.632477571395668</v>
      </c>
      <c r="AM143" s="10">
        <f t="shared" si="96"/>
        <v>1.9921267060106425E-5</v>
      </c>
      <c r="AO143" s="9">
        <f t="shared" si="116"/>
        <v>1.0928539430798638</v>
      </c>
      <c r="AP143" s="9">
        <f t="shared" si="97"/>
        <v>147.64215364513765</v>
      </c>
      <c r="AQ143" s="10">
        <f t="shared" si="98"/>
        <v>1.0097922149813147E-3</v>
      </c>
      <c r="AR143" s="9">
        <f t="shared" si="117"/>
        <v>1.118932234577348</v>
      </c>
      <c r="AS143" s="9">
        <f t="shared" si="99"/>
        <v>147.66823193663515</v>
      </c>
      <c r="AT143" s="10">
        <f t="shared" si="100"/>
        <v>9.9895245060919319E-4</v>
      </c>
      <c r="AU143" s="9">
        <f t="shared" si="118"/>
        <v>0.84743799944120746</v>
      </c>
      <c r="AV143" s="9">
        <f t="shared" si="101"/>
        <v>147.39673770149901</v>
      </c>
      <c r="AW143" s="10">
        <f t="shared" si="102"/>
        <v>1.114667839619225E-3</v>
      </c>
      <c r="AX143" s="9">
        <f t="shared" si="119"/>
        <v>0.99960760447425312</v>
      </c>
      <c r="AY143" s="9">
        <f t="shared" si="103"/>
        <v>147.54890730653204</v>
      </c>
      <c r="AZ143" s="10">
        <f t="shared" si="104"/>
        <v>1.0490297195846609E-3</v>
      </c>
    </row>
    <row r="144" spans="1:52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  <c r="G144" s="2"/>
      <c r="H144" s="34"/>
      <c r="I144" s="9">
        <f t="shared" si="105"/>
        <v>79.106369419125073</v>
      </c>
      <c r="J144" s="9">
        <f t="shared" si="80"/>
        <v>1.1900785808749248</v>
      </c>
      <c r="K144" s="9">
        <f t="shared" si="106"/>
        <v>80.261468145069571</v>
      </c>
      <c r="L144" s="9">
        <f t="shared" si="81"/>
        <v>3.4979854930426768E-2</v>
      </c>
      <c r="M144" s="9">
        <f t="shared" si="107"/>
        <v>80.631222090321472</v>
      </c>
      <c r="N144" s="9">
        <f t="shared" si="82"/>
        <v>0.3347740903214742</v>
      </c>
      <c r="O144" s="9">
        <f t="shared" si="108"/>
        <v>80.844912013065851</v>
      </c>
      <c r="P144" s="9">
        <f t="shared" si="83"/>
        <v>0.54846401306585335</v>
      </c>
      <c r="Q144" s="34"/>
      <c r="R144" s="9">
        <f t="shared" si="109"/>
        <v>142.93619077981387</v>
      </c>
      <c r="S144" s="9">
        <f t="shared" si="84"/>
        <v>12.097195220186137</v>
      </c>
      <c r="T144" s="9">
        <f t="shared" si="110"/>
        <v>147.97030066780252</v>
      </c>
      <c r="U144" s="9">
        <f t="shared" si="85"/>
        <v>7.0630853321974882</v>
      </c>
      <c r="V144" s="9">
        <f t="shared" si="111"/>
        <v>149.81547101592602</v>
      </c>
      <c r="W144" s="9">
        <f t="shared" si="86"/>
        <v>5.2179149840739854</v>
      </c>
      <c r="X144" s="9">
        <f t="shared" si="87"/>
        <v>151.11120381347072</v>
      </c>
      <c r="Y144" s="9">
        <f t="shared" si="88"/>
        <v>3.9221821865292839</v>
      </c>
      <c r="AB144" s="9">
        <f t="shared" si="112"/>
        <v>0.31450086343425321</v>
      </c>
      <c r="AC144" s="9">
        <f t="shared" si="89"/>
        <v>80.94572295375572</v>
      </c>
      <c r="AD144" s="10">
        <f t="shared" si="90"/>
        <v>6.538296806374732E-5</v>
      </c>
      <c r="AE144" s="9">
        <f t="shared" si="113"/>
        <v>0.3222106754321965</v>
      </c>
      <c r="AF144" s="9">
        <f t="shared" si="91"/>
        <v>80.953432765753675</v>
      </c>
      <c r="AG144" s="10">
        <f t="shared" si="92"/>
        <v>6.6944966714854381E-5</v>
      </c>
      <c r="AH144" s="9">
        <f t="shared" si="114"/>
        <v>0.38971254619793139</v>
      </c>
      <c r="AI144" s="9">
        <f t="shared" si="93"/>
        <v>81.020934636519399</v>
      </c>
      <c r="AJ144" s="10">
        <f t="shared" si="94"/>
        <v>8.1408188295572064E-5</v>
      </c>
      <c r="AK144" s="17">
        <f t="shared" si="115"/>
        <v>0.44355910065709114</v>
      </c>
      <c r="AL144" s="9">
        <f t="shared" si="95"/>
        <v>81.07478119097857</v>
      </c>
      <c r="AM144" s="10">
        <f t="shared" si="96"/>
        <v>9.3959010191164657E-5</v>
      </c>
      <c r="AO144" s="9">
        <f t="shared" si="116"/>
        <v>1.4188515486981184</v>
      </c>
      <c r="AP144" s="9">
        <f t="shared" si="97"/>
        <v>151.23432256462414</v>
      </c>
      <c r="AQ144" s="10">
        <f t="shared" si="98"/>
        <v>6.0048563972892955E-4</v>
      </c>
      <c r="AR144" s="9">
        <f t="shared" si="117"/>
        <v>1.6557420044000679</v>
      </c>
      <c r="AS144" s="9">
        <f t="shared" si="99"/>
        <v>151.4712130203261</v>
      </c>
      <c r="AT144" s="10">
        <f t="shared" si="100"/>
        <v>5.2793389437507927E-4</v>
      </c>
      <c r="AU144" s="9">
        <f t="shared" si="118"/>
        <v>1.9358679909333665</v>
      </c>
      <c r="AV144" s="9">
        <f t="shared" si="101"/>
        <v>151.75133900685938</v>
      </c>
      <c r="AW144" s="10">
        <f t="shared" si="102"/>
        <v>4.4816622674613251E-4</v>
      </c>
      <c r="AX144" s="9">
        <f t="shared" si="119"/>
        <v>2.9261867574591309</v>
      </c>
      <c r="AY144" s="9">
        <f t="shared" si="103"/>
        <v>152.74165777338516</v>
      </c>
      <c r="AZ144" s="10">
        <f t="shared" si="104"/>
        <v>2.1851223699252171E-4</v>
      </c>
    </row>
    <row r="145" spans="1:52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  <c r="G145" s="2"/>
      <c r="H145" s="34"/>
      <c r="I145" s="9">
        <f t="shared" si="105"/>
        <v>79.284881206256316</v>
      </c>
      <c r="J145" s="9">
        <f t="shared" si="80"/>
        <v>3.2984927937436908</v>
      </c>
      <c r="K145" s="9">
        <f t="shared" si="106"/>
        <v>80.273711094295223</v>
      </c>
      <c r="L145" s="9">
        <f t="shared" si="81"/>
        <v>2.3096629057047835</v>
      </c>
      <c r="M145" s="9">
        <f t="shared" si="107"/>
        <v>80.447096340644663</v>
      </c>
      <c r="N145" s="9">
        <f t="shared" si="82"/>
        <v>2.1362776593553434</v>
      </c>
      <c r="O145" s="9">
        <f t="shared" si="108"/>
        <v>80.433564003266468</v>
      </c>
      <c r="P145" s="9">
        <f t="shared" si="83"/>
        <v>2.1498099967335378</v>
      </c>
      <c r="Q145" s="34"/>
      <c r="R145" s="9">
        <f t="shared" si="109"/>
        <v>144.75077006284178</v>
      </c>
      <c r="S145" s="9">
        <f t="shared" si="84"/>
        <v>15.711906937158233</v>
      </c>
      <c r="T145" s="9">
        <f t="shared" si="110"/>
        <v>150.44238053407165</v>
      </c>
      <c r="U145" s="9">
        <f t="shared" si="85"/>
        <v>10.020296465928368</v>
      </c>
      <c r="V145" s="9">
        <f t="shared" si="111"/>
        <v>152.68532425716671</v>
      </c>
      <c r="W145" s="9">
        <f t="shared" si="86"/>
        <v>7.7773527428333011</v>
      </c>
      <c r="X145" s="9">
        <f t="shared" si="87"/>
        <v>154.05284045336768</v>
      </c>
      <c r="Y145" s="9">
        <f t="shared" si="88"/>
        <v>6.4098365466323344</v>
      </c>
      <c r="AB145" s="9">
        <f t="shared" si="112"/>
        <v>0.23970687146759384</v>
      </c>
      <c r="AC145" s="9">
        <f t="shared" si="89"/>
        <v>80.686803212112252</v>
      </c>
      <c r="AD145" s="10">
        <f t="shared" si="90"/>
        <v>5.2741547629446886E-4</v>
      </c>
      <c r="AE145" s="9">
        <f t="shared" si="113"/>
        <v>0.19562656915494503</v>
      </c>
      <c r="AF145" s="9">
        <f t="shared" si="91"/>
        <v>80.642722909799602</v>
      </c>
      <c r="AG145" s="10">
        <f t="shared" si="92"/>
        <v>5.5221687828997288E-4</v>
      </c>
      <c r="AH145" s="9">
        <f t="shared" si="114"/>
        <v>0.13148531305429806</v>
      </c>
      <c r="AI145" s="9">
        <f t="shared" si="93"/>
        <v>80.578581653698961</v>
      </c>
      <c r="AJ145" s="10">
        <f t="shared" si="94"/>
        <v>5.8932321127726152E-4</v>
      </c>
      <c r="AK145" s="17">
        <f t="shared" si="115"/>
        <v>-8.9973022126724284E-2</v>
      </c>
      <c r="AL145" s="9">
        <f t="shared" si="95"/>
        <v>80.357123318517935</v>
      </c>
      <c r="AM145" s="10">
        <f t="shared" si="96"/>
        <v>7.2671292800753401E-4</v>
      </c>
      <c r="AO145" s="9">
        <f t="shared" si="116"/>
        <v>1.6365018025795042</v>
      </c>
      <c r="AP145" s="9">
        <f t="shared" si="97"/>
        <v>154.32182605974623</v>
      </c>
      <c r="AQ145" s="10">
        <f t="shared" si="98"/>
        <v>1.4645663273907107E-3</v>
      </c>
      <c r="AR145" s="9">
        <f t="shared" si="117"/>
        <v>1.9592698136102236</v>
      </c>
      <c r="AS145" s="9">
        <f t="shared" si="99"/>
        <v>154.64459407077695</v>
      </c>
      <c r="AT145" s="10">
        <f t="shared" si="100"/>
        <v>1.3146548501279348E-3</v>
      </c>
      <c r="AU145" s="9">
        <f t="shared" si="118"/>
        <v>2.3561613535716623</v>
      </c>
      <c r="AV145" s="9">
        <f t="shared" si="101"/>
        <v>155.04148561073836</v>
      </c>
      <c r="AW145" s="10">
        <f t="shared" si="102"/>
        <v>1.1414093167656245E-3</v>
      </c>
      <c r="AX145" s="9">
        <f t="shared" si="119"/>
        <v>2.8783032686734566</v>
      </c>
      <c r="AY145" s="9">
        <f t="shared" si="103"/>
        <v>155.56362752584016</v>
      </c>
      <c r="AZ145" s="10">
        <f t="shared" si="104"/>
        <v>9.3212806485441931E-4</v>
      </c>
    </row>
    <row r="146" spans="1:52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  <c r="G146" s="2"/>
      <c r="H146" s="34"/>
      <c r="I146" s="9">
        <f t="shared" si="105"/>
        <v>79.779655125317859</v>
      </c>
      <c r="J146" s="9">
        <f t="shared" si="80"/>
        <v>3.291984874682143</v>
      </c>
      <c r="K146" s="9">
        <f t="shared" si="106"/>
        <v>81.082093111291897</v>
      </c>
      <c r="L146" s="9">
        <f t="shared" si="81"/>
        <v>1.9895468887081051</v>
      </c>
      <c r="M146" s="9">
        <f t="shared" si="107"/>
        <v>81.622049053290098</v>
      </c>
      <c r="N146" s="9">
        <f t="shared" si="82"/>
        <v>1.449590946709904</v>
      </c>
      <c r="O146" s="9">
        <f t="shared" si="108"/>
        <v>82.045921500816632</v>
      </c>
      <c r="P146" s="9">
        <f t="shared" si="83"/>
        <v>1.0257184991833697</v>
      </c>
      <c r="Q146" s="34"/>
      <c r="R146" s="9">
        <f t="shared" si="109"/>
        <v>147.1075561034155</v>
      </c>
      <c r="S146" s="9">
        <f t="shared" si="84"/>
        <v>14.896410896584484</v>
      </c>
      <c r="T146" s="9">
        <f t="shared" si="110"/>
        <v>153.94948429714657</v>
      </c>
      <c r="U146" s="9">
        <f t="shared" si="85"/>
        <v>8.0544827028534201</v>
      </c>
      <c r="V146" s="9">
        <f t="shared" si="111"/>
        <v>156.96286826572504</v>
      </c>
      <c r="W146" s="9">
        <f t="shared" si="86"/>
        <v>5.0410987342749536</v>
      </c>
      <c r="X146" s="9">
        <f t="shared" si="87"/>
        <v>158.86021786334194</v>
      </c>
      <c r="Y146" s="9">
        <f t="shared" si="88"/>
        <v>3.1437491366580446</v>
      </c>
      <c r="AB146" s="9">
        <f t="shared" si="112"/>
        <v>0.37999374764427007</v>
      </c>
      <c r="AC146" s="9">
        <f t="shared" si="89"/>
        <v>82.002042800934362</v>
      </c>
      <c r="AD146" s="10">
        <f t="shared" si="90"/>
        <v>1.6578107259541676E-4</v>
      </c>
      <c r="AE146" s="9">
        <f t="shared" si="113"/>
        <v>0.4404581050275676</v>
      </c>
      <c r="AF146" s="9">
        <f t="shared" si="91"/>
        <v>82.062507158317672</v>
      </c>
      <c r="AG146" s="10">
        <f t="shared" si="92"/>
        <v>1.4756763319666408E-4</v>
      </c>
      <c r="AH146" s="9">
        <f t="shared" si="114"/>
        <v>0.60104564287030993</v>
      </c>
      <c r="AI146" s="9">
        <f t="shared" si="93"/>
        <v>82.223094696160402</v>
      </c>
      <c r="AJ146" s="10">
        <f t="shared" si="94"/>
        <v>1.0433847858098866E-4</v>
      </c>
      <c r="AK146" s="17">
        <f t="shared" si="115"/>
        <v>0.98521385242961135</v>
      </c>
      <c r="AL146" s="9">
        <f t="shared" si="95"/>
        <v>82.607262905719708</v>
      </c>
      <c r="AM146" s="10">
        <f t="shared" si="96"/>
        <v>3.1248991842442348E-5</v>
      </c>
      <c r="AO146" s="9">
        <f t="shared" si="116"/>
        <v>2.032658133476327</v>
      </c>
      <c r="AP146" s="9">
        <f t="shared" si="97"/>
        <v>158.99552639920137</v>
      </c>
      <c r="AQ146" s="10">
        <f t="shared" si="98"/>
        <v>3.448510746555997E-4</v>
      </c>
      <c r="AR146" s="9">
        <f t="shared" si="117"/>
        <v>2.5388383623472484</v>
      </c>
      <c r="AS146" s="9">
        <f t="shared" si="99"/>
        <v>159.50170662807227</v>
      </c>
      <c r="AT146" s="10">
        <f t="shared" si="100"/>
        <v>2.3856882833188009E-4</v>
      </c>
      <c r="AU146" s="9">
        <f t="shared" si="118"/>
        <v>3.2207835483156595</v>
      </c>
      <c r="AV146" s="9">
        <f t="shared" si="101"/>
        <v>160.1836518140407</v>
      </c>
      <c r="AW146" s="10">
        <f t="shared" si="102"/>
        <v>1.2625305213340992E-4</v>
      </c>
      <c r="AX146" s="9">
        <f t="shared" si="119"/>
        <v>4.067657897575593</v>
      </c>
      <c r="AY146" s="9">
        <f t="shared" si="103"/>
        <v>161.03052616330064</v>
      </c>
      <c r="AZ146" s="10">
        <f t="shared" si="104"/>
        <v>3.6105039471485909E-5</v>
      </c>
    </row>
    <row r="147" spans="1:52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  <c r="G147" s="2"/>
      <c r="H147" s="34"/>
      <c r="I147" s="9">
        <f t="shared" si="105"/>
        <v>80.27345285652018</v>
      </c>
      <c r="J147" s="9">
        <f t="shared" si="80"/>
        <v>5.4214251434798229</v>
      </c>
      <c r="K147" s="9">
        <f t="shared" si="106"/>
        <v>81.778434522339737</v>
      </c>
      <c r="L147" s="9">
        <f t="shared" si="81"/>
        <v>3.9164434776602661</v>
      </c>
      <c r="M147" s="9">
        <f t="shared" si="107"/>
        <v>82.419324073980547</v>
      </c>
      <c r="N147" s="9">
        <f t="shared" si="82"/>
        <v>3.2755539260194553</v>
      </c>
      <c r="O147" s="9">
        <f t="shared" si="108"/>
        <v>82.81521037520416</v>
      </c>
      <c r="P147" s="9">
        <f t="shared" si="83"/>
        <v>2.879667624795843</v>
      </c>
      <c r="Q147" s="34"/>
      <c r="R147" s="9">
        <f t="shared" si="109"/>
        <v>149.34201773790318</v>
      </c>
      <c r="S147" s="9">
        <f t="shared" si="84"/>
        <v>7.8690572620968169</v>
      </c>
      <c r="T147" s="9">
        <f t="shared" si="110"/>
        <v>156.76855324314525</v>
      </c>
      <c r="U147" s="9">
        <f t="shared" si="85"/>
        <v>0.44252175685474526</v>
      </c>
      <c r="V147" s="9">
        <f t="shared" si="111"/>
        <v>159.73547256957627</v>
      </c>
      <c r="W147" s="9">
        <f t="shared" si="86"/>
        <v>2.5243975695762799</v>
      </c>
      <c r="X147" s="9">
        <f t="shared" si="87"/>
        <v>161.21802971583548</v>
      </c>
      <c r="Y147" s="9">
        <f t="shared" si="88"/>
        <v>4.0069547158354908</v>
      </c>
      <c r="AB147" s="9">
        <f t="shared" si="112"/>
        <v>0.44258593860119694</v>
      </c>
      <c r="AC147" s="9">
        <f t="shared" si="89"/>
        <v>82.861910012581745</v>
      </c>
      <c r="AD147" s="10">
        <f t="shared" si="90"/>
        <v>1.0928828336219081E-3</v>
      </c>
      <c r="AE147" s="9">
        <f t="shared" si="113"/>
        <v>0.52966233394328799</v>
      </c>
      <c r="AF147" s="9">
        <f t="shared" si="91"/>
        <v>82.94898640792384</v>
      </c>
      <c r="AG147" s="10">
        <f t="shared" si="92"/>
        <v>1.0267318748476756E-3</v>
      </c>
      <c r="AH147" s="9">
        <f t="shared" si="114"/>
        <v>0.68934886288937269</v>
      </c>
      <c r="AI147" s="9">
        <f t="shared" si="93"/>
        <v>83.108672936869922</v>
      </c>
      <c r="AJ147" s="10">
        <f t="shared" si="94"/>
        <v>9.1078566288949167E-4</v>
      </c>
      <c r="AK147" s="17">
        <f t="shared" si="115"/>
        <v>0.82546584545132362</v>
      </c>
      <c r="AL147" s="9">
        <f t="shared" si="95"/>
        <v>83.244789919431867</v>
      </c>
      <c r="AM147" s="10">
        <f t="shared" si="96"/>
        <v>8.1743582152508129E-4</v>
      </c>
      <c r="AO147" s="9">
        <f t="shared" si="116"/>
        <v>2.1436500590325638</v>
      </c>
      <c r="AP147" s="9">
        <f t="shared" si="97"/>
        <v>161.87912262860883</v>
      </c>
      <c r="AQ147" s="10">
        <f t="shared" si="98"/>
        <v>8.8166638381051757E-4</v>
      </c>
      <c r="AR147" s="9">
        <f t="shared" si="117"/>
        <v>2.5972798477232457</v>
      </c>
      <c r="AS147" s="9">
        <f t="shared" si="99"/>
        <v>162.33275241729953</v>
      </c>
      <c r="AT147" s="10">
        <f t="shared" si="100"/>
        <v>1.0613488854372452E-3</v>
      </c>
      <c r="AU147" s="9">
        <f t="shared" si="118"/>
        <v>3.0191028883066702</v>
      </c>
      <c r="AV147" s="9">
        <f t="shared" si="101"/>
        <v>162.75457545788294</v>
      </c>
      <c r="AW147" s="10">
        <f t="shared" si="102"/>
        <v>1.2433743407797404E-3</v>
      </c>
      <c r="AX147" s="9">
        <f t="shared" si="119"/>
        <v>2.9668623429098915</v>
      </c>
      <c r="AY147" s="9">
        <f t="shared" si="103"/>
        <v>162.70233491248615</v>
      </c>
      <c r="AZ147" s="10">
        <f t="shared" si="104"/>
        <v>1.2200502708899546E-3</v>
      </c>
    </row>
    <row r="148" spans="1:52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  <c r="G148" s="2"/>
      <c r="H148" s="34"/>
      <c r="I148" s="9">
        <f t="shared" si="105"/>
        <v>81.086666628042153</v>
      </c>
      <c r="J148" s="9">
        <f t="shared" si="80"/>
        <v>6.8129233719578508</v>
      </c>
      <c r="K148" s="9">
        <f t="shared" si="106"/>
        <v>83.149189739520835</v>
      </c>
      <c r="L148" s="9">
        <f t="shared" si="81"/>
        <v>4.750400260479168</v>
      </c>
      <c r="M148" s="9">
        <f t="shared" si="107"/>
        <v>84.220878733291244</v>
      </c>
      <c r="N148" s="9">
        <f t="shared" si="82"/>
        <v>3.6787112667087598</v>
      </c>
      <c r="O148" s="9">
        <f t="shared" si="108"/>
        <v>84.974961093801042</v>
      </c>
      <c r="P148" s="9">
        <f t="shared" si="83"/>
        <v>2.9246289061989614</v>
      </c>
      <c r="Q148" s="34"/>
      <c r="R148" s="9">
        <f t="shared" si="109"/>
        <v>150.5223763272177</v>
      </c>
      <c r="S148" s="9">
        <f t="shared" si="84"/>
        <v>2.7310716727822921</v>
      </c>
      <c r="T148" s="9">
        <f t="shared" si="110"/>
        <v>156.9234358580444</v>
      </c>
      <c r="U148" s="9">
        <f t="shared" si="85"/>
        <v>3.6699878580444079</v>
      </c>
      <c r="V148" s="9">
        <f t="shared" si="111"/>
        <v>158.34705390630933</v>
      </c>
      <c r="W148" s="9">
        <f t="shared" si="86"/>
        <v>5.0936059063093353</v>
      </c>
      <c r="X148" s="9">
        <f t="shared" si="87"/>
        <v>158.21281367895887</v>
      </c>
      <c r="Y148" s="9">
        <f t="shared" si="88"/>
        <v>4.9593656789588749</v>
      </c>
      <c r="AB148" s="9">
        <f t="shared" si="112"/>
        <v>0.64643124670762186</v>
      </c>
      <c r="AC148" s="9">
        <f t="shared" si="89"/>
        <v>84.867309979998865</v>
      </c>
      <c r="AD148" s="10">
        <f t="shared" si="90"/>
        <v>1.1900491814261676E-3</v>
      </c>
      <c r="AE148" s="9">
        <f t="shared" si="113"/>
        <v>0.84763541528513997</v>
      </c>
      <c r="AF148" s="9">
        <f t="shared" si="91"/>
        <v>85.068514148576384</v>
      </c>
      <c r="AG148" s="10">
        <f t="shared" si="92"/>
        <v>1.0373595560087636E-3</v>
      </c>
      <c r="AH148" s="9">
        <f t="shared" si="114"/>
        <v>1.1898414712789682</v>
      </c>
      <c r="AI148" s="9">
        <f t="shared" si="93"/>
        <v>85.410720204570211</v>
      </c>
      <c r="AJ148" s="10">
        <f t="shared" si="94"/>
        <v>8.0173465372641839E-4</v>
      </c>
      <c r="AK148" s="17">
        <f t="shared" si="115"/>
        <v>1.6551413372317902</v>
      </c>
      <c r="AL148" s="9">
        <f t="shared" si="95"/>
        <v>85.87602007052304</v>
      </c>
      <c r="AM148" s="10">
        <f t="shared" si="96"/>
        <v>5.2998397180307945E-4</v>
      </c>
      <c r="AO148" s="9">
        <f t="shared" si="116"/>
        <v>1.613839750687637</v>
      </c>
      <c r="AP148" s="9">
        <f t="shared" si="97"/>
        <v>159.96089365699697</v>
      </c>
      <c r="AQ148" s="10">
        <f t="shared" si="98"/>
        <v>1.91555143041841E-3</v>
      </c>
      <c r="AR148" s="9">
        <f t="shared" si="117"/>
        <v>1.6008552199756976</v>
      </c>
      <c r="AS148" s="9">
        <f t="shared" si="99"/>
        <v>159.94790912628503</v>
      </c>
      <c r="AT148" s="10">
        <f t="shared" si="100"/>
        <v>1.9081422129475422E-3</v>
      </c>
      <c r="AU148" s="9">
        <f t="shared" si="118"/>
        <v>1.0357181900985426</v>
      </c>
      <c r="AV148" s="9">
        <f t="shared" si="101"/>
        <v>159.38277209640788</v>
      </c>
      <c r="AW148" s="10">
        <f t="shared" si="102"/>
        <v>1.5995752032560329E-3</v>
      </c>
      <c r="AX148" s="9">
        <f t="shared" si="119"/>
        <v>-0.73512651234042092</v>
      </c>
      <c r="AY148" s="9">
        <f t="shared" si="103"/>
        <v>157.6119273939689</v>
      </c>
      <c r="AZ148" s="10">
        <f t="shared" si="104"/>
        <v>8.0881553729318602E-4</v>
      </c>
    </row>
    <row r="149" spans="1:52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  <c r="G149" s="2"/>
      <c r="H149" s="34"/>
      <c r="I149" s="9">
        <f t="shared" si="105"/>
        <v>82.108605133835823</v>
      </c>
      <c r="J149" s="9">
        <f t="shared" si="80"/>
        <v>1.5708918661641746</v>
      </c>
      <c r="K149" s="9">
        <f t="shared" si="106"/>
        <v>84.811829830688538</v>
      </c>
      <c r="L149" s="9">
        <f t="shared" si="81"/>
        <v>1.1323328306885401</v>
      </c>
      <c r="M149" s="9">
        <f t="shared" si="107"/>
        <v>86.244169929981069</v>
      </c>
      <c r="N149" s="9">
        <f t="shared" si="82"/>
        <v>2.5646729299810715</v>
      </c>
      <c r="O149" s="9">
        <f t="shared" si="108"/>
        <v>87.168432773450263</v>
      </c>
      <c r="P149" s="9">
        <f t="shared" si="83"/>
        <v>3.4889357734502653</v>
      </c>
      <c r="Q149" s="34"/>
      <c r="R149" s="9">
        <f t="shared" si="109"/>
        <v>150.93203707813504</v>
      </c>
      <c r="S149" s="9">
        <f t="shared" si="84"/>
        <v>8.2985380781350386</v>
      </c>
      <c r="T149" s="9">
        <f t="shared" si="110"/>
        <v>155.63894010772884</v>
      </c>
      <c r="U149" s="9">
        <f t="shared" si="85"/>
        <v>13.005441107728842</v>
      </c>
      <c r="V149" s="9">
        <f t="shared" si="111"/>
        <v>155.54557065783919</v>
      </c>
      <c r="W149" s="9">
        <f t="shared" si="86"/>
        <v>12.912071657839192</v>
      </c>
      <c r="X149" s="9">
        <f t="shared" si="87"/>
        <v>154.49328941973971</v>
      </c>
      <c r="Y149" s="9">
        <f t="shared" si="88"/>
        <v>11.85979041973971</v>
      </c>
      <c r="AB149" s="9">
        <f t="shared" si="112"/>
        <v>0.85296023920495245</v>
      </c>
      <c r="AC149" s="9">
        <f t="shared" si="89"/>
        <v>87.097130169186016</v>
      </c>
      <c r="AD149" s="10">
        <f t="shared" si="90"/>
        <v>1.6680642323081893E-3</v>
      </c>
      <c r="AE149" s="9">
        <f t="shared" si="113"/>
        <v>1.1415493606363114</v>
      </c>
      <c r="AF149" s="9">
        <f t="shared" si="91"/>
        <v>87.385719290617374</v>
      </c>
      <c r="AG149" s="10">
        <f t="shared" si="92"/>
        <v>1.9616648286148257E-3</v>
      </c>
      <c r="AH149" s="9">
        <f t="shared" si="114"/>
        <v>1.5648938477138543</v>
      </c>
      <c r="AI149" s="9">
        <f t="shared" si="93"/>
        <v>87.809063777694917</v>
      </c>
      <c r="AJ149" s="10">
        <f t="shared" si="94"/>
        <v>2.4354031571105152E-3</v>
      </c>
      <c r="AK149" s="17">
        <f t="shared" si="115"/>
        <v>1.9680687177711202</v>
      </c>
      <c r="AL149" s="9">
        <f t="shared" si="95"/>
        <v>88.212238647752187</v>
      </c>
      <c r="AM149" s="10">
        <f t="shared" si="96"/>
        <v>2.9341601245073648E-3</v>
      </c>
      <c r="AO149" s="9">
        <f t="shared" si="116"/>
        <v>0.95154130081397115</v>
      </c>
      <c r="AP149" s="9">
        <f t="shared" si="97"/>
        <v>156.49711195865316</v>
      </c>
      <c r="AQ149" s="10">
        <f t="shared" si="98"/>
        <v>9.4473450650928662E-3</v>
      </c>
      <c r="AR149" s="9">
        <f t="shared" si="117"/>
        <v>0.50027060286423963</v>
      </c>
      <c r="AS149" s="9">
        <f t="shared" si="99"/>
        <v>156.04584126070344</v>
      </c>
      <c r="AT149" s="10">
        <f t="shared" si="100"/>
        <v>8.8423190749472753E-3</v>
      </c>
      <c r="AU149" s="9">
        <f t="shared" si="118"/>
        <v>-0.691022457257362</v>
      </c>
      <c r="AV149" s="9">
        <f t="shared" si="101"/>
        <v>154.85454820058183</v>
      </c>
      <c r="AW149" s="10">
        <f t="shared" si="102"/>
        <v>7.3413159052805608E-3</v>
      </c>
      <c r="AX149" s="9">
        <f t="shared" si="119"/>
        <v>-2.4915297380506773</v>
      </c>
      <c r="AY149" s="9">
        <f t="shared" si="103"/>
        <v>153.05404091978852</v>
      </c>
      <c r="AZ149" s="10">
        <f t="shared" si="104"/>
        <v>5.3374956937440859E-3</v>
      </c>
    </row>
    <row r="150" spans="1:52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  <c r="G150" s="2"/>
      <c r="H150" s="34"/>
      <c r="I150" s="9">
        <f t="shared" si="105"/>
        <v>82.344238913760449</v>
      </c>
      <c r="J150" s="9">
        <f t="shared" si="80"/>
        <v>2.0577080862395576</v>
      </c>
      <c r="K150" s="9">
        <f t="shared" si="106"/>
        <v>84.415513339947552</v>
      </c>
      <c r="L150" s="9">
        <f t="shared" si="81"/>
        <v>1.3566339947544748E-2</v>
      </c>
      <c r="M150" s="9">
        <f t="shared" si="107"/>
        <v>84.833599818491479</v>
      </c>
      <c r="N150" s="9">
        <f t="shared" si="82"/>
        <v>0.43165281849147163</v>
      </c>
      <c r="O150" s="9">
        <f t="shared" si="108"/>
        <v>84.551730943362571</v>
      </c>
      <c r="P150" s="9">
        <f t="shared" si="83"/>
        <v>0.14978394336256429</v>
      </c>
      <c r="Q150" s="34"/>
      <c r="R150" s="9">
        <f t="shared" si="109"/>
        <v>149.68725636641477</v>
      </c>
      <c r="S150" s="9">
        <f t="shared" si="84"/>
        <v>5.9897773664147849</v>
      </c>
      <c r="T150" s="9">
        <f t="shared" si="110"/>
        <v>151.08703572002375</v>
      </c>
      <c r="U150" s="9">
        <f t="shared" si="85"/>
        <v>7.3895567200237622</v>
      </c>
      <c r="V150" s="9">
        <f t="shared" si="111"/>
        <v>148.44393124602763</v>
      </c>
      <c r="W150" s="9">
        <f t="shared" si="86"/>
        <v>4.7464522460276442</v>
      </c>
      <c r="X150" s="9">
        <f t="shared" si="87"/>
        <v>145.59844660493491</v>
      </c>
      <c r="Y150" s="9">
        <f t="shared" si="88"/>
        <v>1.9009676049349196</v>
      </c>
      <c r="AB150" s="9">
        <f t="shared" si="112"/>
        <v>0.51343068660077096</v>
      </c>
      <c r="AC150" s="9">
        <f t="shared" si="89"/>
        <v>85.347030505092249</v>
      </c>
      <c r="AD150" s="10">
        <f t="shared" si="90"/>
        <v>1.253820702383958E-4</v>
      </c>
      <c r="AE150" s="9">
        <f t="shared" si="113"/>
        <v>0.50351949260483586</v>
      </c>
      <c r="AF150" s="9">
        <f t="shared" si="91"/>
        <v>85.337119311096316</v>
      </c>
      <c r="AG150" s="10">
        <f t="shared" si="92"/>
        <v>1.2276606874640311E-4</v>
      </c>
      <c r="AH150" s="9">
        <f t="shared" si="114"/>
        <v>0.22593506607230407</v>
      </c>
      <c r="AI150" s="9">
        <f t="shared" si="93"/>
        <v>85.059534884563789</v>
      </c>
      <c r="AJ150" s="10">
        <f t="shared" si="94"/>
        <v>6.0701954664516798E-5</v>
      </c>
      <c r="AK150" s="17">
        <f t="shared" si="115"/>
        <v>-0.90377428710048413</v>
      </c>
      <c r="AL150" s="9">
        <f t="shared" si="95"/>
        <v>83.929825531390989</v>
      </c>
      <c r="AM150" s="10">
        <f t="shared" si="96"/>
        <v>3.1289784245452519E-5</v>
      </c>
      <c r="AO150" s="9">
        <f t="shared" si="116"/>
        <v>-0.25643580607985861</v>
      </c>
      <c r="AP150" s="9">
        <f t="shared" si="97"/>
        <v>148.18749543994778</v>
      </c>
      <c r="AQ150" s="10">
        <f t="shared" si="98"/>
        <v>9.7633209079450516E-4</v>
      </c>
      <c r="AR150" s="9">
        <f t="shared" si="117"/>
        <v>-1.4002069008047107</v>
      </c>
      <c r="AS150" s="9">
        <f t="shared" si="99"/>
        <v>147.04372434522293</v>
      </c>
      <c r="AT150" s="10">
        <f t="shared" si="100"/>
        <v>5.4227210201771351E-4</v>
      </c>
      <c r="AU150" s="9">
        <f t="shared" si="118"/>
        <v>-3.5758000868067521</v>
      </c>
      <c r="AV150" s="9">
        <f t="shared" si="101"/>
        <v>144.86813115922087</v>
      </c>
      <c r="AW150" s="10">
        <f t="shared" si="102"/>
        <v>6.6367803259496431E-5</v>
      </c>
      <c r="AX150" s="9">
        <f t="shared" si="119"/>
        <v>-6.4101229607474286</v>
      </c>
      <c r="AY150" s="9">
        <f t="shared" si="103"/>
        <v>142.0338082852802</v>
      </c>
      <c r="AZ150" s="10">
        <f t="shared" si="104"/>
        <v>1.3404062546907701E-4</v>
      </c>
    </row>
    <row r="151" spans="1:52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  <c r="G151" s="2"/>
      <c r="H151" s="34"/>
      <c r="I151" s="9">
        <f t="shared" si="105"/>
        <v>82.652895126696379</v>
      </c>
      <c r="J151" s="9">
        <f t="shared" si="80"/>
        <v>2.7928598733036267</v>
      </c>
      <c r="K151" s="9">
        <f t="shared" si="106"/>
        <v>84.41076512096592</v>
      </c>
      <c r="L151" s="9">
        <f t="shared" si="81"/>
        <v>1.0349898790340859</v>
      </c>
      <c r="M151" s="9">
        <f t="shared" si="107"/>
        <v>84.596190768321165</v>
      </c>
      <c r="N151" s="9">
        <f t="shared" si="82"/>
        <v>0.84956423167884054</v>
      </c>
      <c r="O151" s="9">
        <f t="shared" si="108"/>
        <v>84.439392985840641</v>
      </c>
      <c r="P151" s="9">
        <f t="shared" si="83"/>
        <v>1.0063620141593645</v>
      </c>
      <c r="Q151" s="34"/>
      <c r="R151" s="9">
        <f t="shared" si="109"/>
        <v>148.78878976145256</v>
      </c>
      <c r="S151" s="9">
        <f t="shared" si="84"/>
        <v>2.9832167614525531</v>
      </c>
      <c r="T151" s="9">
        <f t="shared" si="110"/>
        <v>148.50069086801543</v>
      </c>
      <c r="U151" s="9">
        <f t="shared" si="85"/>
        <v>2.6951178680154158</v>
      </c>
      <c r="V151" s="9">
        <f t="shared" si="111"/>
        <v>145.83338251071243</v>
      </c>
      <c r="W151" s="9">
        <f t="shared" si="86"/>
        <v>2.7809510712415886E-2</v>
      </c>
      <c r="X151" s="9">
        <f t="shared" si="87"/>
        <v>144.17272090123373</v>
      </c>
      <c r="Y151" s="9">
        <f t="shared" si="88"/>
        <v>1.6328520987662785</v>
      </c>
      <c r="AB151" s="9">
        <f t="shared" si="112"/>
        <v>0.40080472608510825</v>
      </c>
      <c r="AC151" s="9">
        <f t="shared" si="89"/>
        <v>84.996995494406278</v>
      </c>
      <c r="AD151" s="10">
        <f t="shared" si="90"/>
        <v>2.7583307350504927E-5</v>
      </c>
      <c r="AE151" s="9">
        <f t="shared" si="113"/>
        <v>0.31828735691104848</v>
      </c>
      <c r="AF151" s="9">
        <f t="shared" si="91"/>
        <v>84.914478125232208</v>
      </c>
      <c r="AG151" s="10">
        <f t="shared" si="92"/>
        <v>3.8659910286790163E-5</v>
      </c>
      <c r="AH151" s="9">
        <f t="shared" si="114"/>
        <v>1.743021376312609E-2</v>
      </c>
      <c r="AI151" s="9">
        <f t="shared" si="93"/>
        <v>84.613620982084285</v>
      </c>
      <c r="AJ151" s="10">
        <f t="shared" si="94"/>
        <v>9.4843062684023756E-5</v>
      </c>
      <c r="AK151" s="17">
        <f t="shared" si="115"/>
        <v>-0.33736383570983924</v>
      </c>
      <c r="AL151" s="9">
        <f t="shared" si="95"/>
        <v>84.258826932611328</v>
      </c>
      <c r="AM151" s="10">
        <f t="shared" si="96"/>
        <v>1.9296023367633484E-4</v>
      </c>
      <c r="AO151" s="9">
        <f t="shared" si="116"/>
        <v>-0.60955274546516069</v>
      </c>
      <c r="AP151" s="9">
        <f t="shared" si="97"/>
        <v>145.22382976524727</v>
      </c>
      <c r="AQ151" s="10">
        <f t="shared" si="98"/>
        <v>1.5918950598922199E-5</v>
      </c>
      <c r="AR151" s="9">
        <f t="shared" si="117"/>
        <v>-1.7027923594323344</v>
      </c>
      <c r="AS151" s="9">
        <f t="shared" si="99"/>
        <v>144.1305901512801</v>
      </c>
      <c r="AT151" s="10">
        <f t="shared" si="100"/>
        <v>1.3196916864022292E-4</v>
      </c>
      <c r="AU151" s="9">
        <f t="shared" si="118"/>
        <v>-3.1414369786355563</v>
      </c>
      <c r="AV151" s="9">
        <f t="shared" si="101"/>
        <v>142.69194553207686</v>
      </c>
      <c r="AW151" s="10">
        <f t="shared" si="102"/>
        <v>4.5602121970160481E-4</v>
      </c>
      <c r="AX151" s="9">
        <f t="shared" si="119"/>
        <v>-3.1804848691300394</v>
      </c>
      <c r="AY151" s="9">
        <f t="shared" si="103"/>
        <v>142.6528976415824</v>
      </c>
      <c r="AZ151" s="10">
        <f t="shared" si="104"/>
        <v>4.6753083234397821E-4</v>
      </c>
    </row>
    <row r="152" spans="1:52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  <c r="G152" s="2"/>
      <c r="H152" s="34"/>
      <c r="I152" s="9">
        <f t="shared" si="105"/>
        <v>83.071824107691924</v>
      </c>
      <c r="J152" s="9">
        <f t="shared" si="80"/>
        <v>4.6384338923080719</v>
      </c>
      <c r="K152" s="9">
        <f t="shared" si="106"/>
        <v>84.773011578627845</v>
      </c>
      <c r="L152" s="9">
        <f t="shared" si="81"/>
        <v>2.9372464213721514</v>
      </c>
      <c r="M152" s="9">
        <f t="shared" si="107"/>
        <v>85.063451095744526</v>
      </c>
      <c r="N152" s="9">
        <f t="shared" si="82"/>
        <v>2.6468069042554703</v>
      </c>
      <c r="O152" s="9">
        <f t="shared" si="108"/>
        <v>85.194164496460161</v>
      </c>
      <c r="P152" s="9">
        <f t="shared" si="83"/>
        <v>2.5160935035398353</v>
      </c>
      <c r="Q152" s="34"/>
      <c r="R152" s="9">
        <f t="shared" si="109"/>
        <v>148.34130724723468</v>
      </c>
      <c r="S152" s="9">
        <f t="shared" si="84"/>
        <v>6.9685247234673398E-2</v>
      </c>
      <c r="T152" s="9">
        <f t="shared" si="110"/>
        <v>147.55739961421003</v>
      </c>
      <c r="U152" s="9">
        <f t="shared" si="85"/>
        <v>0.71422238578998076</v>
      </c>
      <c r="V152" s="9">
        <f t="shared" si="111"/>
        <v>145.81808727982059</v>
      </c>
      <c r="W152" s="9">
        <f t="shared" si="86"/>
        <v>2.4535347201794195</v>
      </c>
      <c r="X152" s="9">
        <f t="shared" si="87"/>
        <v>145.39735997530846</v>
      </c>
      <c r="Y152" s="9">
        <f t="shared" si="88"/>
        <v>2.8742620246915465</v>
      </c>
      <c r="AB152" s="9">
        <f t="shared" si="112"/>
        <v>0.41077306628584609</v>
      </c>
      <c r="AC152" s="9">
        <f t="shared" si="89"/>
        <v>85.474224162030367</v>
      </c>
      <c r="AD152" s="10">
        <f t="shared" si="90"/>
        <v>6.4991411013166575E-4</v>
      </c>
      <c r="AE152" s="9">
        <f t="shared" si="113"/>
        <v>0.35553059953912658</v>
      </c>
      <c r="AF152" s="9">
        <f t="shared" si="91"/>
        <v>85.418981695283648</v>
      </c>
      <c r="AG152" s="10">
        <f t="shared" si="92"/>
        <v>6.8242377801112052E-4</v>
      </c>
      <c r="AH152" s="9">
        <f t="shared" si="114"/>
        <v>0.21985376491023176</v>
      </c>
      <c r="AI152" s="9">
        <f t="shared" si="93"/>
        <v>85.283304860654752</v>
      </c>
      <c r="AJ152" s="10">
        <f t="shared" si="94"/>
        <v>7.6563539901249934E-4</v>
      </c>
      <c r="AK152" s="17">
        <f t="shared" si="115"/>
        <v>0.34656670295338082</v>
      </c>
      <c r="AL152" s="9">
        <f t="shared" si="95"/>
        <v>85.410017798697908</v>
      </c>
      <c r="AM152" s="10">
        <f t="shared" si="96"/>
        <v>6.8777375865141917E-4</v>
      </c>
      <c r="AO152" s="9">
        <f t="shared" si="116"/>
        <v>-0.52041411827916217</v>
      </c>
      <c r="AP152" s="9">
        <f t="shared" si="97"/>
        <v>145.29767316154144</v>
      </c>
      <c r="AQ152" s="10">
        <f t="shared" si="98"/>
        <v>4.0230081182823053E-4</v>
      </c>
      <c r="AR152" s="9">
        <f t="shared" si="117"/>
        <v>-1.2809180772972102</v>
      </c>
      <c r="AS152" s="9">
        <f t="shared" si="99"/>
        <v>144.53716920252339</v>
      </c>
      <c r="AT152" s="10">
        <f t="shared" si="100"/>
        <v>6.3436304030002296E-4</v>
      </c>
      <c r="AU152" s="9">
        <f t="shared" si="118"/>
        <v>-1.7346731921508829</v>
      </c>
      <c r="AV152" s="9">
        <f t="shared" si="101"/>
        <v>144.08341408766969</v>
      </c>
      <c r="AW152" s="10">
        <f t="shared" si="102"/>
        <v>7.9788516224067838E-4</v>
      </c>
      <c r="AX152" s="9">
        <f t="shared" si="119"/>
        <v>-0.49007367662756768</v>
      </c>
      <c r="AY152" s="9">
        <f t="shared" si="103"/>
        <v>145.32801360319303</v>
      </c>
      <c r="AZ152" s="10">
        <f t="shared" si="104"/>
        <v>3.9413408011972214E-4</v>
      </c>
    </row>
    <row r="153" spans="1:52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  <c r="G153" s="2"/>
      <c r="H153" s="34"/>
      <c r="I153" s="9">
        <f t="shared" si="105"/>
        <v>83.767589191538136</v>
      </c>
      <c r="J153" s="9">
        <f t="shared" si="80"/>
        <v>3.8206068084618607</v>
      </c>
      <c r="K153" s="9">
        <f t="shared" si="106"/>
        <v>85.801047826108103</v>
      </c>
      <c r="L153" s="9">
        <f t="shared" si="81"/>
        <v>1.7871481738918931</v>
      </c>
      <c r="M153" s="9">
        <f t="shared" si="107"/>
        <v>86.519194893085029</v>
      </c>
      <c r="N153" s="9">
        <f t="shared" si="82"/>
        <v>1.0690011069149676</v>
      </c>
      <c r="O153" s="9">
        <f t="shared" si="108"/>
        <v>87.081234624115041</v>
      </c>
      <c r="P153" s="9">
        <f t="shared" si="83"/>
        <v>0.5069613758849556</v>
      </c>
      <c r="Q153" s="34"/>
      <c r="R153" s="9">
        <f t="shared" si="109"/>
        <v>148.33085446014948</v>
      </c>
      <c r="S153" s="9">
        <f t="shared" si="84"/>
        <v>0.82490346014947136</v>
      </c>
      <c r="T153" s="9">
        <f t="shared" si="110"/>
        <v>147.80737744923653</v>
      </c>
      <c r="U153" s="9">
        <f t="shared" si="85"/>
        <v>0.30142644923651574</v>
      </c>
      <c r="V153" s="9">
        <f t="shared" si="111"/>
        <v>147.16753137591928</v>
      </c>
      <c r="W153" s="9">
        <f t="shared" si="86"/>
        <v>0.33841962408072845</v>
      </c>
      <c r="X153" s="9">
        <f t="shared" si="87"/>
        <v>147.55305649382711</v>
      </c>
      <c r="Y153" s="9">
        <f t="shared" si="88"/>
        <v>4.7105493827103828E-2</v>
      </c>
      <c r="AB153" s="9">
        <f t="shared" si="112"/>
        <v>0.56751867594404459</v>
      </c>
      <c r="AC153" s="9">
        <f t="shared" si="89"/>
        <v>87.086713569029072</v>
      </c>
      <c r="AD153" s="10">
        <f t="shared" si="90"/>
        <v>3.2780855383412452E-5</v>
      </c>
      <c r="AE153" s="9">
        <f t="shared" si="113"/>
        <v>0.63058389898947065</v>
      </c>
      <c r="AF153" s="9">
        <f t="shared" si="91"/>
        <v>87.1497787920745</v>
      </c>
      <c r="AG153" s="10">
        <f t="shared" si="92"/>
        <v>2.5054400807221598E-5</v>
      </c>
      <c r="AH153" s="9">
        <f t="shared" si="114"/>
        <v>0.77600427950385376</v>
      </c>
      <c r="AI153" s="9">
        <f t="shared" si="93"/>
        <v>87.29519917258888</v>
      </c>
      <c r="AJ153" s="10">
        <f t="shared" si="94"/>
        <v>1.1190118163525071E-5</v>
      </c>
      <c r="AK153" s="17">
        <f t="shared" si="115"/>
        <v>1.2893672331824346</v>
      </c>
      <c r="AL153" s="9">
        <f t="shared" si="95"/>
        <v>87.808562126267461</v>
      </c>
      <c r="AM153" s="10">
        <f t="shared" si="96"/>
        <v>6.3299242343163835E-6</v>
      </c>
      <c r="AO153" s="9">
        <f t="shared" si="116"/>
        <v>-0.23993538612248383</v>
      </c>
      <c r="AP153" s="9">
        <f t="shared" si="97"/>
        <v>146.9275959897968</v>
      </c>
      <c r="AQ153" s="10">
        <f t="shared" si="98"/>
        <v>1.5373399762717832E-5</v>
      </c>
      <c r="AR153" s="9">
        <f t="shared" si="117"/>
        <v>-0.62332753394823426</v>
      </c>
      <c r="AS153" s="9">
        <f t="shared" si="99"/>
        <v>146.54420384197104</v>
      </c>
      <c r="AT153" s="10">
        <f t="shared" si="100"/>
        <v>4.2511138833855579E-5</v>
      </c>
      <c r="AU153" s="9">
        <f t="shared" si="118"/>
        <v>-0.34682041243857353</v>
      </c>
      <c r="AV153" s="9">
        <f t="shared" si="101"/>
        <v>146.82071096348071</v>
      </c>
      <c r="AW153" s="10">
        <f t="shared" si="102"/>
        <v>2.1580742127929591E-5</v>
      </c>
      <c r="AX153" s="9">
        <f t="shared" si="119"/>
        <v>1.0735164301897544</v>
      </c>
      <c r="AY153" s="9">
        <f t="shared" si="103"/>
        <v>148.24104780610904</v>
      </c>
      <c r="AZ153" s="10">
        <f t="shared" si="104"/>
        <v>2.4835333015913336E-5</v>
      </c>
    </row>
    <row r="154" spans="1:52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  <c r="G154" s="2"/>
      <c r="H154" s="34"/>
      <c r="I154" s="9">
        <f t="shared" si="105"/>
        <v>84.340680212807413</v>
      </c>
      <c r="J154" s="9">
        <f t="shared" si="80"/>
        <v>3.2823967871925817</v>
      </c>
      <c r="K154" s="9">
        <f t="shared" si="106"/>
        <v>86.426549686970276</v>
      </c>
      <c r="L154" s="9">
        <f t="shared" si="81"/>
        <v>1.1965273130297192</v>
      </c>
      <c r="M154" s="9">
        <f t="shared" si="107"/>
        <v>87.107145501888255</v>
      </c>
      <c r="N154" s="9">
        <f t="shared" si="82"/>
        <v>0.51593149811174044</v>
      </c>
      <c r="O154" s="9">
        <f t="shared" si="108"/>
        <v>87.461455656028761</v>
      </c>
      <c r="P154" s="9">
        <f t="shared" si="83"/>
        <v>0.16162134397123396</v>
      </c>
      <c r="Q154" s="34"/>
      <c r="R154" s="9">
        <f t="shared" si="109"/>
        <v>148.20711894112705</v>
      </c>
      <c r="S154" s="9">
        <f t="shared" si="84"/>
        <v>0.81055794112705826</v>
      </c>
      <c r="T154" s="9">
        <f t="shared" si="110"/>
        <v>147.70187819200373</v>
      </c>
      <c r="U154" s="9">
        <f t="shared" si="85"/>
        <v>0.30531719200374141</v>
      </c>
      <c r="V154" s="9">
        <f t="shared" si="111"/>
        <v>147.35366216916367</v>
      </c>
      <c r="W154" s="9">
        <f t="shared" si="86"/>
        <v>4.2898830836321622E-2</v>
      </c>
      <c r="X154" s="9">
        <f t="shared" si="87"/>
        <v>147.51772737345681</v>
      </c>
      <c r="Y154" s="9">
        <f t="shared" si="88"/>
        <v>0.12116637345681625</v>
      </c>
      <c r="AB154" s="9">
        <f t="shared" si="112"/>
        <v>0.57058346587292175</v>
      </c>
      <c r="AC154" s="9">
        <f t="shared" si="89"/>
        <v>87.677728967761183</v>
      </c>
      <c r="AD154" s="10">
        <f t="shared" si="90"/>
        <v>3.8902239844253214E-7</v>
      </c>
      <c r="AE154" s="9">
        <f t="shared" si="113"/>
        <v>0.61992557644290947</v>
      </c>
      <c r="AF154" s="9">
        <f t="shared" si="91"/>
        <v>87.727071078331164</v>
      </c>
      <c r="AG154" s="10">
        <f t="shared" si="92"/>
        <v>1.4085757931637468E-6</v>
      </c>
      <c r="AH154" s="9">
        <f t="shared" si="114"/>
        <v>0.69138012768857116</v>
      </c>
      <c r="AI154" s="9">
        <f t="shared" si="93"/>
        <v>87.798525629576829</v>
      </c>
      <c r="AJ154" s="10">
        <f t="shared" si="94"/>
        <v>4.0092483647778314E-6</v>
      </c>
      <c r="AK154" s="17">
        <f t="shared" si="115"/>
        <v>0.69316310246010715</v>
      </c>
      <c r="AL154" s="9">
        <f t="shared" si="95"/>
        <v>87.800308604348359</v>
      </c>
      <c r="AM154" s="10">
        <f t="shared" si="96"/>
        <v>4.0911493862661055E-6</v>
      </c>
      <c r="AO154" s="9">
        <f t="shared" si="116"/>
        <v>-0.17602545921745308</v>
      </c>
      <c r="AP154" s="9">
        <f t="shared" si="97"/>
        <v>147.17763670994623</v>
      </c>
      <c r="AQ154" s="10">
        <f t="shared" si="98"/>
        <v>2.2060390628791412E-6</v>
      </c>
      <c r="AR154" s="9">
        <f t="shared" si="117"/>
        <v>-0.42096295215007873</v>
      </c>
      <c r="AS154" s="9">
        <f t="shared" si="99"/>
        <v>146.93269921701358</v>
      </c>
      <c r="AT154" s="10">
        <f t="shared" si="100"/>
        <v>9.9038142021814755E-6</v>
      </c>
      <c r="AU154" s="9">
        <f t="shared" si="118"/>
        <v>-0.10699236988124092</v>
      </c>
      <c r="AV154" s="9">
        <f t="shared" si="101"/>
        <v>147.24666979928242</v>
      </c>
      <c r="AW154" s="10">
        <f t="shared" si="102"/>
        <v>1.0341358060287657E-6</v>
      </c>
      <c r="AX154" s="9">
        <f t="shared" si="119"/>
        <v>0.31923863878619285</v>
      </c>
      <c r="AY154" s="9">
        <f t="shared" si="103"/>
        <v>147.67290080794987</v>
      </c>
      <c r="AZ154" s="10">
        <f t="shared" si="104"/>
        <v>3.5148937474315068E-6</v>
      </c>
    </row>
    <row r="155" spans="1:52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  <c r="G155" s="2"/>
      <c r="H155" s="34"/>
      <c r="I155" s="9">
        <f t="shared" si="105"/>
        <v>84.833039730886298</v>
      </c>
      <c r="J155" s="9">
        <f t="shared" si="80"/>
        <v>2.2892972691137032</v>
      </c>
      <c r="K155" s="9">
        <f t="shared" si="106"/>
        <v>86.845334246530683</v>
      </c>
      <c r="L155" s="9">
        <f t="shared" si="81"/>
        <v>0.27700275346931846</v>
      </c>
      <c r="M155" s="9">
        <f t="shared" si="107"/>
        <v>87.390907825849709</v>
      </c>
      <c r="N155" s="9">
        <f t="shared" si="82"/>
        <v>0.26857082584970726</v>
      </c>
      <c r="O155" s="9">
        <f t="shared" si="108"/>
        <v>87.582671664007194</v>
      </c>
      <c r="P155" s="9">
        <f t="shared" si="83"/>
        <v>0.46033466400719192</v>
      </c>
      <c r="Q155" s="34"/>
      <c r="R155" s="9">
        <f t="shared" si="109"/>
        <v>148.08553524995799</v>
      </c>
      <c r="S155" s="9">
        <f t="shared" si="84"/>
        <v>3.532892249957996</v>
      </c>
      <c r="T155" s="9">
        <f t="shared" si="110"/>
        <v>147.59501717480242</v>
      </c>
      <c r="U155" s="9">
        <f t="shared" si="85"/>
        <v>3.0423741748024327</v>
      </c>
      <c r="V155" s="9">
        <f t="shared" si="111"/>
        <v>147.37725652612363</v>
      </c>
      <c r="W155" s="9">
        <f t="shared" si="86"/>
        <v>2.8246135261236418</v>
      </c>
      <c r="X155" s="9">
        <f t="shared" si="87"/>
        <v>147.42685259336417</v>
      </c>
      <c r="Y155" s="9">
        <f t="shared" si="88"/>
        <v>2.8742095933641849</v>
      </c>
      <c r="AB155" s="9">
        <f t="shared" si="112"/>
        <v>0.52756029458620168</v>
      </c>
      <c r="AC155" s="9">
        <f t="shared" si="89"/>
        <v>87.918468120435904</v>
      </c>
      <c r="AD155" s="10">
        <f t="shared" si="90"/>
        <v>8.3504555413711624E-5</v>
      </c>
      <c r="AE155" s="9">
        <f t="shared" si="113"/>
        <v>0.53588476332254564</v>
      </c>
      <c r="AF155" s="9">
        <f t="shared" si="91"/>
        <v>87.926792589172251</v>
      </c>
      <c r="AG155" s="10">
        <f t="shared" si="92"/>
        <v>8.5259957862584692E-5</v>
      </c>
      <c r="AH155" s="9">
        <f t="shared" si="114"/>
        <v>0.50795211601136869</v>
      </c>
      <c r="AI155" s="9">
        <f t="shared" si="93"/>
        <v>87.898859941861076</v>
      </c>
      <c r="AJ155" s="10">
        <f t="shared" si="94"/>
        <v>7.9441886590076352E-5</v>
      </c>
      <c r="AK155" s="17">
        <f t="shared" si="115"/>
        <v>0.34517244073625231</v>
      </c>
      <c r="AL155" s="9">
        <f t="shared" si="95"/>
        <v>87.736080266585958</v>
      </c>
      <c r="AM155" s="10">
        <f t="shared" si="96"/>
        <v>4.9626591526236978E-5</v>
      </c>
      <c r="AO155" s="9">
        <f t="shared" si="116"/>
        <v>-0.1460824867908409</v>
      </c>
      <c r="AP155" s="9">
        <f t="shared" si="97"/>
        <v>147.23117403933279</v>
      </c>
      <c r="AQ155" s="10">
        <f t="shared" si="98"/>
        <v>3.4335335346174687E-4</v>
      </c>
      <c r="AR155" s="9">
        <f t="shared" si="117"/>
        <v>-0.30982362487256876</v>
      </c>
      <c r="AS155" s="9">
        <f t="shared" si="99"/>
        <v>147.06743290125107</v>
      </c>
      <c r="AT155" s="10">
        <f t="shared" si="100"/>
        <v>3.0265743134701411E-4</v>
      </c>
      <c r="AU155" s="9">
        <f t="shared" si="118"/>
        <v>-4.8228342802699942E-2</v>
      </c>
      <c r="AV155" s="9">
        <f t="shared" si="101"/>
        <v>147.32902818332093</v>
      </c>
      <c r="AW155" s="10">
        <f t="shared" si="102"/>
        <v>3.6889890206120339E-4</v>
      </c>
      <c r="AX155" s="9">
        <f t="shared" si="119"/>
        <v>6.7940999233896002E-2</v>
      </c>
      <c r="AY155" s="9">
        <f t="shared" si="103"/>
        <v>147.44519752535751</v>
      </c>
      <c r="AZ155" s="10">
        <f t="shared" si="104"/>
        <v>4.0041564244623433E-4</v>
      </c>
    </row>
    <row r="156" spans="1:52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  <c r="G156" s="2"/>
      <c r="H156" s="34"/>
      <c r="I156" s="9">
        <f t="shared" si="105"/>
        <v>85.176434321253353</v>
      </c>
      <c r="J156" s="9">
        <f t="shared" si="80"/>
        <v>4.2253526787466456</v>
      </c>
      <c r="K156" s="9">
        <f t="shared" si="106"/>
        <v>86.942285210244947</v>
      </c>
      <c r="L156" s="9">
        <f t="shared" si="81"/>
        <v>2.459501789755052</v>
      </c>
      <c r="M156" s="9">
        <f t="shared" si="107"/>
        <v>87.243193871632371</v>
      </c>
      <c r="N156" s="9">
        <f t="shared" si="82"/>
        <v>2.1585931283676274</v>
      </c>
      <c r="O156" s="9">
        <f t="shared" si="108"/>
        <v>87.237420666001796</v>
      </c>
      <c r="P156" s="9">
        <f t="shared" si="83"/>
        <v>2.1643663339982027</v>
      </c>
      <c r="Q156" s="34"/>
      <c r="R156" s="9">
        <f t="shared" si="109"/>
        <v>147.55560141246428</v>
      </c>
      <c r="S156" s="9">
        <f t="shared" si="84"/>
        <v>3.4305404124642962</v>
      </c>
      <c r="T156" s="9">
        <f t="shared" si="110"/>
        <v>146.53018621362156</v>
      </c>
      <c r="U156" s="9">
        <f t="shared" si="85"/>
        <v>2.4051252136215737</v>
      </c>
      <c r="V156" s="9">
        <f t="shared" si="111"/>
        <v>145.82371908675563</v>
      </c>
      <c r="W156" s="9">
        <f t="shared" si="86"/>
        <v>1.6986580867556427</v>
      </c>
      <c r="X156" s="9">
        <f t="shared" si="87"/>
        <v>145.27119539834104</v>
      </c>
      <c r="Y156" s="9">
        <f t="shared" si="88"/>
        <v>1.1461343983410472</v>
      </c>
      <c r="AB156" s="9">
        <f t="shared" si="112"/>
        <v>0.42626915726567083</v>
      </c>
      <c r="AC156" s="9">
        <f t="shared" si="89"/>
        <v>87.669463028898036</v>
      </c>
      <c r="AD156" s="10">
        <f t="shared" si="90"/>
        <v>3.7546186279560943E-4</v>
      </c>
      <c r="AE156" s="9">
        <f t="shared" si="113"/>
        <v>0.36498508393757484</v>
      </c>
      <c r="AF156" s="9">
        <f t="shared" si="91"/>
        <v>87.60817895556994</v>
      </c>
      <c r="AG156" s="10">
        <f t="shared" si="92"/>
        <v>4.0249703612911595E-4</v>
      </c>
      <c r="AH156" s="9">
        <f t="shared" si="114"/>
        <v>0.21290238440845088</v>
      </c>
      <c r="AI156" s="9">
        <f t="shared" si="93"/>
        <v>87.456096256040823</v>
      </c>
      <c r="AJ156" s="10">
        <f t="shared" si="94"/>
        <v>4.7364747482080063E-4</v>
      </c>
      <c r="AK156" s="17">
        <f t="shared" si="115"/>
        <v>-7.3780994974299074E-2</v>
      </c>
      <c r="AL156" s="9">
        <f t="shared" si="95"/>
        <v>87.169412876658072</v>
      </c>
      <c r="AM156" s="10">
        <f t="shared" si="96"/>
        <v>6.2350732502771246E-4</v>
      </c>
      <c r="AO156" s="9">
        <f t="shared" si="116"/>
        <v>-0.35720072967741479</v>
      </c>
      <c r="AP156" s="9">
        <f t="shared" si="97"/>
        <v>145.46651835707823</v>
      </c>
      <c r="AQ156" s="10">
        <f t="shared" si="98"/>
        <v>8.663128076188079E-5</v>
      </c>
      <c r="AR156" s="9">
        <f t="shared" si="117"/>
        <v>-0.62075207849642666</v>
      </c>
      <c r="AS156" s="9">
        <f t="shared" si="99"/>
        <v>145.20296700825921</v>
      </c>
      <c r="AT156" s="10">
        <f t="shared" si="100"/>
        <v>5.5934888558701793E-5</v>
      </c>
      <c r="AU156" s="9">
        <f t="shared" si="118"/>
        <v>-0.72561743625708508</v>
      </c>
      <c r="AV156" s="9">
        <f t="shared" si="101"/>
        <v>145.09810165049853</v>
      </c>
      <c r="AW156" s="10">
        <f t="shared" si="102"/>
        <v>4.5580906694604306E-5</v>
      </c>
      <c r="AX156" s="9">
        <f t="shared" si="119"/>
        <v>-1.3103156735777157</v>
      </c>
      <c r="AY156" s="9">
        <f t="shared" si="103"/>
        <v>144.51340341317791</v>
      </c>
      <c r="AZ156" s="10">
        <f t="shared" si="104"/>
        <v>7.2602343911586479E-6</v>
      </c>
    </row>
    <row r="157" spans="1:52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  <c r="G157" s="2"/>
      <c r="H157" s="34"/>
      <c r="I157" s="9">
        <f t="shared" si="105"/>
        <v>85.810237223065343</v>
      </c>
      <c r="J157" s="9">
        <f t="shared" si="80"/>
        <v>5.4998137769346584</v>
      </c>
      <c r="K157" s="9">
        <f t="shared" si="106"/>
        <v>87.803110836659215</v>
      </c>
      <c r="L157" s="9">
        <f t="shared" si="81"/>
        <v>3.5069401633407864</v>
      </c>
      <c r="M157" s="9">
        <f t="shared" si="107"/>
        <v>88.430420092234556</v>
      </c>
      <c r="N157" s="9">
        <f t="shared" si="82"/>
        <v>2.8796309077654456</v>
      </c>
      <c r="O157" s="9">
        <f t="shared" si="108"/>
        <v>88.860695416500448</v>
      </c>
      <c r="P157" s="9">
        <f t="shared" si="83"/>
        <v>2.4493555834995533</v>
      </c>
      <c r="Q157" s="34"/>
      <c r="R157" s="9">
        <f t="shared" si="109"/>
        <v>147.04102035059464</v>
      </c>
      <c r="S157" s="9">
        <f t="shared" si="84"/>
        <v>2.995503350594646</v>
      </c>
      <c r="T157" s="9">
        <f t="shared" si="110"/>
        <v>145.68839238885403</v>
      </c>
      <c r="U157" s="9">
        <f t="shared" si="85"/>
        <v>1.6428753888540371</v>
      </c>
      <c r="V157" s="9">
        <f t="shared" si="111"/>
        <v>144.88945713904002</v>
      </c>
      <c r="W157" s="9">
        <f t="shared" si="86"/>
        <v>0.84394013904002918</v>
      </c>
      <c r="X157" s="9">
        <f t="shared" si="87"/>
        <v>144.41159459958527</v>
      </c>
      <c r="Y157" s="9">
        <f t="shared" si="88"/>
        <v>0.36607759958528163</v>
      </c>
      <c r="AB157" s="9">
        <f t="shared" si="112"/>
        <v>0.54041271676614788</v>
      </c>
      <c r="AC157" s="9">
        <f t="shared" si="89"/>
        <v>88.970832809000697</v>
      </c>
      <c r="AD157" s="10">
        <f t="shared" si="90"/>
        <v>6.56302856500024E-4</v>
      </c>
      <c r="AE157" s="9">
        <f t="shared" si="113"/>
        <v>0.57054536810372725</v>
      </c>
      <c r="AF157" s="9">
        <f t="shared" si="91"/>
        <v>89.000965460338278</v>
      </c>
      <c r="AG157" s="10">
        <f t="shared" si="92"/>
        <v>6.3950342157436421E-4</v>
      </c>
      <c r="AH157" s="9">
        <f t="shared" si="114"/>
        <v>0.65134811069563092</v>
      </c>
      <c r="AI157" s="9">
        <f t="shared" si="93"/>
        <v>89.081768202930192</v>
      </c>
      <c r="AJ157" s="10">
        <f t="shared" si="94"/>
        <v>5.9552972583502893E-4</v>
      </c>
      <c r="AK157" s="17">
        <f t="shared" si="115"/>
        <v>0.99807513826571193</v>
      </c>
      <c r="AL157" s="9">
        <f t="shared" si="95"/>
        <v>89.428495230500275</v>
      </c>
      <c r="AM157" s="10">
        <f t="shared" si="96"/>
        <v>4.2461665039764986E-4</v>
      </c>
      <c r="AO157" s="9">
        <f t="shared" si="116"/>
        <v>-0.44375991238314438</v>
      </c>
      <c r="AP157" s="9">
        <f t="shared" si="97"/>
        <v>144.44569722665688</v>
      </c>
      <c r="AQ157" s="10">
        <f t="shared" si="98"/>
        <v>7.7181241189418256E-6</v>
      </c>
      <c r="AR157" s="9">
        <f t="shared" si="117"/>
        <v>-0.699129545801223</v>
      </c>
      <c r="AS157" s="9">
        <f t="shared" si="99"/>
        <v>144.19032759323881</v>
      </c>
      <c r="AT157" s="10">
        <f t="shared" si="100"/>
        <v>1.0106509115847666E-6</v>
      </c>
      <c r="AU157" s="9">
        <f t="shared" si="118"/>
        <v>-0.8195074664134222</v>
      </c>
      <c r="AV157" s="9">
        <f t="shared" si="101"/>
        <v>144.06994967262659</v>
      </c>
      <c r="AW157" s="10">
        <f t="shared" si="102"/>
        <v>2.8770172013885557E-8</v>
      </c>
      <c r="AX157" s="9">
        <f t="shared" si="119"/>
        <v>-0.99067000659492765</v>
      </c>
      <c r="AY157" s="9">
        <f t="shared" si="103"/>
        <v>143.89878713244508</v>
      </c>
      <c r="AZ157" s="10">
        <f t="shared" si="104"/>
        <v>1.0376181449940493E-6</v>
      </c>
    </row>
    <row r="158" spans="1:52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  <c r="G158" s="2"/>
      <c r="H158" s="34"/>
      <c r="I158" s="9">
        <f t="shared" si="105"/>
        <v>86.635209289605541</v>
      </c>
      <c r="J158" s="9">
        <f t="shared" si="80"/>
        <v>3.0630327103944524</v>
      </c>
      <c r="K158" s="9">
        <f t="shared" si="106"/>
        <v>89.03053989382849</v>
      </c>
      <c r="L158" s="9">
        <f t="shared" si="81"/>
        <v>0.66770210617150383</v>
      </c>
      <c r="M158" s="9">
        <f t="shared" si="107"/>
        <v>90.014217091505543</v>
      </c>
      <c r="N158" s="9">
        <f t="shared" si="82"/>
        <v>0.3159750915055497</v>
      </c>
      <c r="O158" s="9">
        <f t="shared" si="108"/>
        <v>90.697712104125117</v>
      </c>
      <c r="P158" s="9">
        <f t="shared" si="83"/>
        <v>0.99947010412512327</v>
      </c>
      <c r="Q158" s="34"/>
      <c r="R158" s="9">
        <f t="shared" si="109"/>
        <v>146.59169484800543</v>
      </c>
      <c r="S158" s="9">
        <f t="shared" si="84"/>
        <v>9.0195668480054394</v>
      </c>
      <c r="T158" s="9">
        <f t="shared" si="110"/>
        <v>145.11338600275511</v>
      </c>
      <c r="U158" s="9">
        <f t="shared" si="85"/>
        <v>7.5412580027551144</v>
      </c>
      <c r="V158" s="9">
        <f t="shared" si="111"/>
        <v>144.42529006256802</v>
      </c>
      <c r="W158" s="9">
        <f t="shared" si="86"/>
        <v>6.8531620625680318</v>
      </c>
      <c r="X158" s="9">
        <f t="shared" si="87"/>
        <v>144.13703639989632</v>
      </c>
      <c r="Y158" s="9">
        <f t="shared" si="88"/>
        <v>6.5649083998963249</v>
      </c>
      <c r="AB158" s="9">
        <f t="shared" si="112"/>
        <v>0.69692035914187378</v>
      </c>
      <c r="AC158" s="9">
        <f t="shared" si="89"/>
        <v>90.711137450647414</v>
      </c>
      <c r="AD158" s="10">
        <f t="shared" si="90"/>
        <v>1.2751503026954355E-4</v>
      </c>
      <c r="AE158" s="9">
        <f t="shared" si="113"/>
        <v>0.82385827589554228</v>
      </c>
      <c r="AF158" s="9">
        <f t="shared" si="91"/>
        <v>90.838075367401089</v>
      </c>
      <c r="AG158" s="10">
        <f t="shared" si="92"/>
        <v>1.6147856075311614E-4</v>
      </c>
      <c r="AH158" s="9">
        <f t="shared" si="114"/>
        <v>1.0709501105545414</v>
      </c>
      <c r="AI158" s="9">
        <f t="shared" si="93"/>
        <v>91.085167202060092</v>
      </c>
      <c r="AJ158" s="10">
        <f t="shared" si="94"/>
        <v>2.3907723090231959E-4</v>
      </c>
      <c r="AK158" s="17">
        <f t="shared" si="115"/>
        <v>1.4959387201201961</v>
      </c>
      <c r="AL158" s="9">
        <f t="shared" si="95"/>
        <v>91.510155811625737</v>
      </c>
      <c r="AM158" s="10">
        <f t="shared" si="96"/>
        <v>4.0804419918251113E-4</v>
      </c>
      <c r="AO158" s="9">
        <f t="shared" si="116"/>
        <v>-0.44682098699647194</v>
      </c>
      <c r="AP158" s="9">
        <f t="shared" si="97"/>
        <v>143.97846907557155</v>
      </c>
      <c r="AQ158" s="10">
        <f t="shared" si="98"/>
        <v>2.168498887189404E-3</v>
      </c>
      <c r="AR158" s="9">
        <f t="shared" si="117"/>
        <v>-0.64038892846891593</v>
      </c>
      <c r="AS158" s="9">
        <f t="shared" si="99"/>
        <v>143.7849011340991</v>
      </c>
      <c r="AT158" s="10">
        <f t="shared" si="100"/>
        <v>2.0394359952328211E-3</v>
      </c>
      <c r="AU158" s="9">
        <f t="shared" si="118"/>
        <v>-0.6596042909397799</v>
      </c>
      <c r="AV158" s="9">
        <f t="shared" si="101"/>
        <v>143.76568577162826</v>
      </c>
      <c r="AW158" s="10">
        <f t="shared" si="102"/>
        <v>2.026840042227336E-3</v>
      </c>
      <c r="AX158" s="9">
        <f t="shared" si="119"/>
        <v>-0.54314251599043462</v>
      </c>
      <c r="AY158" s="9">
        <f t="shared" si="103"/>
        <v>143.88214754657758</v>
      </c>
      <c r="AZ158" s="10">
        <f t="shared" si="104"/>
        <v>2.1037808565598113E-3</v>
      </c>
    </row>
    <row r="159" spans="1:52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  <c r="G159" s="2"/>
      <c r="H159" s="34"/>
      <c r="I159" s="9">
        <f t="shared" si="105"/>
        <v>87.0946641961647</v>
      </c>
      <c r="J159" s="9">
        <f t="shared" si="80"/>
        <v>3.794373803835299</v>
      </c>
      <c r="K159" s="9">
        <f t="shared" si="106"/>
        <v>89.264235630988509</v>
      </c>
      <c r="L159" s="9">
        <f t="shared" si="81"/>
        <v>1.6248023690114906</v>
      </c>
      <c r="M159" s="9">
        <f t="shared" si="107"/>
        <v>89.840430791177482</v>
      </c>
      <c r="N159" s="9">
        <f t="shared" si="82"/>
        <v>1.0486072088225171</v>
      </c>
      <c r="O159" s="9">
        <f t="shared" si="108"/>
        <v>89.948109526031274</v>
      </c>
      <c r="P159" s="9">
        <f t="shared" si="83"/>
        <v>0.94092847396872514</v>
      </c>
      <c r="Q159" s="34"/>
      <c r="R159" s="9">
        <f t="shared" si="109"/>
        <v>145.2387598208046</v>
      </c>
      <c r="S159" s="9">
        <f t="shared" si="84"/>
        <v>3.579747820804613</v>
      </c>
      <c r="T159" s="9">
        <f t="shared" si="110"/>
        <v>142.47394570179083</v>
      </c>
      <c r="U159" s="9">
        <f t="shared" si="85"/>
        <v>0.81493370179083513</v>
      </c>
      <c r="V159" s="9">
        <f t="shared" si="111"/>
        <v>140.65605092815559</v>
      </c>
      <c r="W159" s="9">
        <f t="shared" si="86"/>
        <v>1.0029610718443962</v>
      </c>
      <c r="X159" s="9">
        <f t="shared" si="87"/>
        <v>139.21335509997408</v>
      </c>
      <c r="Y159" s="9">
        <f t="shared" si="88"/>
        <v>2.4456569000259094</v>
      </c>
      <c r="AB159" s="9">
        <f t="shared" si="112"/>
        <v>0.56631436022138348</v>
      </c>
      <c r="AC159" s="9">
        <f t="shared" si="89"/>
        <v>90.406745151398866</v>
      </c>
      <c r="AD159" s="10">
        <f t="shared" si="90"/>
        <v>2.8157794244309872E-5</v>
      </c>
      <c r="AE159" s="9">
        <f t="shared" si="113"/>
        <v>0.57444713183964147</v>
      </c>
      <c r="AF159" s="9">
        <f t="shared" si="91"/>
        <v>90.41487792301713</v>
      </c>
      <c r="AG159" s="10">
        <f t="shared" si="92"/>
        <v>2.7216166679848416E-5</v>
      </c>
      <c r="AH159" s="9">
        <f t="shared" si="114"/>
        <v>0.51081872565737041</v>
      </c>
      <c r="AI159" s="9">
        <f t="shared" si="93"/>
        <v>90.351249516834855</v>
      </c>
      <c r="AJ159" s="10">
        <f t="shared" si="94"/>
        <v>3.5010634495697639E-5</v>
      </c>
      <c r="AK159" s="17">
        <f t="shared" si="115"/>
        <v>7.6672452739177749E-2</v>
      </c>
      <c r="AL159" s="9">
        <f t="shared" si="95"/>
        <v>89.917103243916657</v>
      </c>
      <c r="AM159" s="10">
        <f t="shared" si="96"/>
        <v>1.1435396086675484E-4</v>
      </c>
      <c r="AO159" s="9">
        <f t="shared" si="116"/>
        <v>-0.94518370910886562</v>
      </c>
      <c r="AP159" s="9">
        <f t="shared" si="97"/>
        <v>139.71086721904672</v>
      </c>
      <c r="AQ159" s="10">
        <f t="shared" si="98"/>
        <v>1.89127221249253E-4</v>
      </c>
      <c r="AR159" s="9">
        <f t="shared" si="117"/>
        <v>-1.4226014799547946</v>
      </c>
      <c r="AS159" s="9">
        <f t="shared" si="99"/>
        <v>139.23344944820079</v>
      </c>
      <c r="AT159" s="10">
        <f t="shared" si="100"/>
        <v>2.9318148543277422E-4</v>
      </c>
      <c r="AU159" s="9">
        <f t="shared" si="118"/>
        <v>-2.0589399705024727</v>
      </c>
      <c r="AV159" s="9">
        <f t="shared" si="101"/>
        <v>138.59711095765311</v>
      </c>
      <c r="AW159" s="10">
        <f t="shared" si="102"/>
        <v>4.6719037213842612E-4</v>
      </c>
      <c r="AX159" s="9">
        <f t="shared" si="119"/>
        <v>-3.2853246416491309</v>
      </c>
      <c r="AY159" s="9">
        <f t="shared" si="103"/>
        <v>137.37072628650645</v>
      </c>
      <c r="AZ159" s="10">
        <f t="shared" si="104"/>
        <v>9.1638718942465181E-4</v>
      </c>
    </row>
    <row r="160" spans="1:52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  <c r="G160" s="2"/>
      <c r="H160" s="34"/>
      <c r="I160" s="9">
        <f t="shared" si="105"/>
        <v>87.66382026673999</v>
      </c>
      <c r="J160" s="9">
        <f t="shared" si="80"/>
        <v>0.43258473326001479</v>
      </c>
      <c r="K160" s="9">
        <f t="shared" si="106"/>
        <v>89.832916460142528</v>
      </c>
      <c r="L160" s="9">
        <f t="shared" si="81"/>
        <v>1.7365114601425233</v>
      </c>
      <c r="M160" s="9">
        <f t="shared" si="107"/>
        <v>90.417164756029877</v>
      </c>
      <c r="N160" s="9">
        <f t="shared" si="82"/>
        <v>2.3207597560298723</v>
      </c>
      <c r="O160" s="9">
        <f t="shared" si="108"/>
        <v>90.653805881507807</v>
      </c>
      <c r="P160" s="9">
        <f t="shared" si="83"/>
        <v>2.5574008815078031</v>
      </c>
      <c r="Q160" s="34"/>
      <c r="R160" s="9">
        <f t="shared" si="109"/>
        <v>144.70179764768392</v>
      </c>
      <c r="S160" s="9">
        <f t="shared" si="84"/>
        <v>7.2688906476839179</v>
      </c>
      <c r="T160" s="9">
        <f t="shared" si="110"/>
        <v>142.18871890616404</v>
      </c>
      <c r="U160" s="9">
        <f t="shared" si="85"/>
        <v>4.7558119061640411</v>
      </c>
      <c r="V160" s="9">
        <f t="shared" si="111"/>
        <v>141.20767951767002</v>
      </c>
      <c r="W160" s="9">
        <f t="shared" si="86"/>
        <v>3.7747725176700158</v>
      </c>
      <c r="X160" s="9">
        <f t="shared" si="87"/>
        <v>141.04759777499351</v>
      </c>
      <c r="Y160" s="9">
        <f t="shared" si="88"/>
        <v>3.6146907749935053</v>
      </c>
      <c r="AB160" s="9">
        <f t="shared" si="112"/>
        <v>0.56787730091603517</v>
      </c>
      <c r="AC160" s="9">
        <f t="shared" si="89"/>
        <v>90.985042056945915</v>
      </c>
      <c r="AD160" s="10">
        <f t="shared" si="90"/>
        <v>1.0751512992316903E-3</v>
      </c>
      <c r="AE160" s="9">
        <f t="shared" si="113"/>
        <v>0.57501884009282966</v>
      </c>
      <c r="AF160" s="9">
        <f t="shared" si="91"/>
        <v>90.9921835961227</v>
      </c>
      <c r="AG160" s="10">
        <f t="shared" si="92"/>
        <v>1.0804740354373374E-3</v>
      </c>
      <c r="AH160" s="9">
        <f t="shared" si="114"/>
        <v>0.54048058329513116</v>
      </c>
      <c r="AI160" s="9">
        <f t="shared" si="93"/>
        <v>90.957645339325012</v>
      </c>
      <c r="AJ160" s="10">
        <f t="shared" si="94"/>
        <v>1.0548538835804542E-3</v>
      </c>
      <c r="AK160" s="17">
        <f t="shared" si="115"/>
        <v>0.50172473803541184</v>
      </c>
      <c r="AL160" s="9">
        <f t="shared" si="95"/>
        <v>90.918889494065283</v>
      </c>
      <c r="AM160" s="10">
        <f t="shared" si="96"/>
        <v>1.0264711719405479E-3</v>
      </c>
      <c r="AO160" s="9">
        <f t="shared" si="116"/>
        <v>-0.72066186431537249</v>
      </c>
      <c r="AP160" s="9">
        <f t="shared" si="97"/>
        <v>140.48701765335466</v>
      </c>
      <c r="AQ160" s="10">
        <f t="shared" si="98"/>
        <v>4.9384205380605844E-4</v>
      </c>
      <c r="AR160" s="9">
        <f t="shared" si="117"/>
        <v>-0.92904396258749045</v>
      </c>
      <c r="AS160" s="9">
        <f t="shared" si="99"/>
        <v>140.27863555508253</v>
      </c>
      <c r="AT160" s="10">
        <f t="shared" si="100"/>
        <v>4.2875132761531791E-4</v>
      </c>
      <c r="AU160" s="9">
        <f t="shared" si="118"/>
        <v>-0.88418411849487</v>
      </c>
      <c r="AV160" s="9">
        <f t="shared" si="101"/>
        <v>140.32349539917516</v>
      </c>
      <c r="AW160" s="10">
        <f t="shared" si="102"/>
        <v>4.4237547816430026E-4</v>
      </c>
      <c r="AX160" s="9">
        <f t="shared" si="119"/>
        <v>-2.3914395160110902E-2</v>
      </c>
      <c r="AY160" s="9">
        <f t="shared" si="103"/>
        <v>141.1837651225099</v>
      </c>
      <c r="AZ160" s="10">
        <f t="shared" si="104"/>
        <v>7.4486884287703259E-4</v>
      </c>
    </row>
    <row r="161" spans="1:52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  <c r="G161" s="2"/>
      <c r="H161" s="34"/>
      <c r="I161" s="9">
        <f t="shared" si="105"/>
        <v>87.728707976728984</v>
      </c>
      <c r="J161" s="9">
        <f t="shared" si="80"/>
        <v>2.3980240232710202</v>
      </c>
      <c r="K161" s="9">
        <f t="shared" si="106"/>
        <v>89.225137449092642</v>
      </c>
      <c r="L161" s="9">
        <f t="shared" si="81"/>
        <v>0.90159455090736174</v>
      </c>
      <c r="M161" s="9">
        <f t="shared" si="107"/>
        <v>89.14074689021345</v>
      </c>
      <c r="N161" s="9">
        <f t="shared" si="82"/>
        <v>0.9859851097865544</v>
      </c>
      <c r="O161" s="9">
        <f t="shared" si="108"/>
        <v>88.735755220376959</v>
      </c>
      <c r="P161" s="9">
        <f t="shared" si="83"/>
        <v>1.3909767796230454</v>
      </c>
      <c r="Q161" s="34"/>
      <c r="R161" s="9">
        <f t="shared" si="109"/>
        <v>143.61146405053134</v>
      </c>
      <c r="S161" s="9">
        <f t="shared" si="84"/>
        <v>1.1768330505313429</v>
      </c>
      <c r="T161" s="9">
        <f t="shared" si="110"/>
        <v>140.52418473900661</v>
      </c>
      <c r="U161" s="9">
        <f t="shared" si="85"/>
        <v>1.9104462609933819</v>
      </c>
      <c r="V161" s="9">
        <f t="shared" si="111"/>
        <v>139.13155463295152</v>
      </c>
      <c r="W161" s="9">
        <f t="shared" si="86"/>
        <v>3.303076367048476</v>
      </c>
      <c r="X161" s="9">
        <f t="shared" si="87"/>
        <v>138.33657969374838</v>
      </c>
      <c r="Y161" s="9">
        <f t="shared" si="88"/>
        <v>4.0980513062516195</v>
      </c>
      <c r="AB161" s="9">
        <f t="shared" si="112"/>
        <v>0.29123302590616584</v>
      </c>
      <c r="AC161" s="9">
        <f t="shared" si="89"/>
        <v>89.431979916119616</v>
      </c>
      <c r="AD161" s="10">
        <f t="shared" si="90"/>
        <v>5.9422711978244259E-5</v>
      </c>
      <c r="AE161" s="9">
        <f t="shared" si="113"/>
        <v>0.11215966361551555</v>
      </c>
      <c r="AF161" s="9">
        <f t="shared" si="91"/>
        <v>89.252906553828964</v>
      </c>
      <c r="AG161" s="10">
        <f t="shared" si="92"/>
        <v>9.4003089466203896E-5</v>
      </c>
      <c r="AH161" s="9">
        <f t="shared" si="114"/>
        <v>-0.27712371880506997</v>
      </c>
      <c r="AI161" s="9">
        <f t="shared" si="93"/>
        <v>88.863623171408378</v>
      </c>
      <c r="AJ161" s="10">
        <f t="shared" si="94"/>
        <v>1.9641483828346492E-4</v>
      </c>
      <c r="AK161" s="17">
        <f t="shared" si="115"/>
        <v>-1.009696475238651</v>
      </c>
      <c r="AL161" s="9">
        <f t="shared" si="95"/>
        <v>88.131050414974794</v>
      </c>
      <c r="AM161" s="10">
        <f t="shared" si="96"/>
        <v>4.903150819610141E-4</v>
      </c>
      <c r="AO161" s="9">
        <f t="shared" si="116"/>
        <v>-0.92398131737584088</v>
      </c>
      <c r="AP161" s="9">
        <f t="shared" si="97"/>
        <v>138.20757331557567</v>
      </c>
      <c r="AQ161" s="10">
        <f t="shared" si="98"/>
        <v>8.8073480523090679E-4</v>
      </c>
      <c r="AR161" s="9">
        <f t="shared" si="117"/>
        <v>-1.2158141931202417</v>
      </c>
      <c r="AS161" s="9">
        <f t="shared" si="99"/>
        <v>137.91574043983127</v>
      </c>
      <c r="AT161" s="10">
        <f t="shared" si="100"/>
        <v>1.0065432889513582E-3</v>
      </c>
      <c r="AU161" s="9">
        <f t="shared" si="118"/>
        <v>-1.4205574632955016</v>
      </c>
      <c r="AV161" s="9">
        <f t="shared" si="101"/>
        <v>137.71099716965603</v>
      </c>
      <c r="AW161" s="10">
        <f t="shared" si="102"/>
        <v>1.0998191037192345E-3</v>
      </c>
      <c r="AX161" s="9">
        <f t="shared" si="119"/>
        <v>-1.7682933112847381</v>
      </c>
      <c r="AY161" s="9">
        <f t="shared" si="103"/>
        <v>137.36326132166678</v>
      </c>
      <c r="AZ161" s="10">
        <f t="shared" si="104"/>
        <v>1.2677083465895478E-3</v>
      </c>
    </row>
    <row r="162" spans="1:52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  <c r="G162" s="2"/>
      <c r="H162" s="34"/>
      <c r="I162" s="9">
        <f t="shared" si="105"/>
        <v>88.088411580219642</v>
      </c>
      <c r="J162" s="9">
        <f t="shared" si="80"/>
        <v>2.7906544197803527</v>
      </c>
      <c r="K162" s="9">
        <f t="shared" si="106"/>
        <v>89.540695541910225</v>
      </c>
      <c r="L162" s="9">
        <f t="shared" si="81"/>
        <v>1.33837045808977</v>
      </c>
      <c r="M162" s="9">
        <f t="shared" si="107"/>
        <v>89.683038700596057</v>
      </c>
      <c r="N162" s="9">
        <f t="shared" si="82"/>
        <v>1.1960272994039371</v>
      </c>
      <c r="O162" s="9">
        <f t="shared" si="108"/>
        <v>89.778987805094246</v>
      </c>
      <c r="P162" s="9">
        <f t="shared" si="83"/>
        <v>1.1000781949057483</v>
      </c>
      <c r="Q162" s="34"/>
      <c r="R162" s="9">
        <f t="shared" si="109"/>
        <v>143.43493909295162</v>
      </c>
      <c r="S162" s="9">
        <f t="shared" si="84"/>
        <v>0.34208390704839076</v>
      </c>
      <c r="T162" s="9">
        <f t="shared" si="110"/>
        <v>141.19284093035429</v>
      </c>
      <c r="U162" s="9">
        <f t="shared" si="85"/>
        <v>2.5841820696457205</v>
      </c>
      <c r="V162" s="9">
        <f t="shared" si="111"/>
        <v>140.94824663482819</v>
      </c>
      <c r="W162" s="9">
        <f t="shared" si="86"/>
        <v>2.8287763651718194</v>
      </c>
      <c r="X162" s="9">
        <f t="shared" si="87"/>
        <v>141.4101181734371</v>
      </c>
      <c r="Y162" s="9">
        <f t="shared" si="88"/>
        <v>2.3669048265629158</v>
      </c>
      <c r="AB162" s="9">
        <f t="shared" si="112"/>
        <v>0.32889184357763213</v>
      </c>
      <c r="AC162" s="9">
        <f t="shared" si="89"/>
        <v>90.011930544173694</v>
      </c>
      <c r="AD162" s="10">
        <f t="shared" si="90"/>
        <v>9.1042920036580693E-5</v>
      </c>
      <c r="AE162" s="9">
        <f t="shared" si="113"/>
        <v>0.2196927003072886</v>
      </c>
      <c r="AF162" s="9">
        <f t="shared" si="91"/>
        <v>89.902731400903349</v>
      </c>
      <c r="AG162" s="10">
        <f t="shared" si="92"/>
        <v>1.1541696503220811E-4</v>
      </c>
      <c r="AH162" s="9">
        <f t="shared" si="114"/>
        <v>9.1613269329385016E-2</v>
      </c>
      <c r="AI162" s="9">
        <f t="shared" si="93"/>
        <v>89.774651969925443</v>
      </c>
      <c r="AJ162" s="10">
        <f t="shared" si="94"/>
        <v>1.4768490919067796E-4</v>
      </c>
      <c r="AK162" s="17">
        <f t="shared" si="115"/>
        <v>0.30949356753941892</v>
      </c>
      <c r="AL162" s="9">
        <f t="shared" si="95"/>
        <v>89.992532268135477</v>
      </c>
      <c r="AM162" s="10">
        <f t="shared" si="96"/>
        <v>9.5161837566909836E-5</v>
      </c>
      <c r="AO162" s="9">
        <f t="shared" si="116"/>
        <v>-0.51288031948796364</v>
      </c>
      <c r="AP162" s="9">
        <f t="shared" si="97"/>
        <v>140.43536631534022</v>
      </c>
      <c r="AQ162" s="10">
        <f t="shared" si="98"/>
        <v>5.4018769178204432E-4</v>
      </c>
      <c r="AR162" s="9">
        <f t="shared" si="117"/>
        <v>-0.45768764437101273</v>
      </c>
      <c r="AS162" s="9">
        <f t="shared" si="99"/>
        <v>140.49055899045717</v>
      </c>
      <c r="AT162" s="10">
        <f t="shared" si="100"/>
        <v>5.2249096775460065E-4</v>
      </c>
      <c r="AU162" s="9">
        <f t="shared" si="118"/>
        <v>3.6204796031977682E-2</v>
      </c>
      <c r="AV162" s="9">
        <f t="shared" si="101"/>
        <v>140.98445143086016</v>
      </c>
      <c r="AW162" s="10">
        <f t="shared" si="102"/>
        <v>3.7725034914508186E-4</v>
      </c>
      <c r="AX162" s="9">
        <f t="shared" si="119"/>
        <v>1.2789442049024626</v>
      </c>
      <c r="AY162" s="9">
        <f t="shared" si="103"/>
        <v>142.22719083973067</v>
      </c>
      <c r="AZ162" s="10">
        <f t="shared" si="104"/>
        <v>1.1619578202744259E-4</v>
      </c>
    </row>
    <row r="163" spans="1:52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  <c r="G163" s="2"/>
      <c r="H163" s="34"/>
      <c r="I163" s="9">
        <f t="shared" si="105"/>
        <v>88.507009743186686</v>
      </c>
      <c r="J163" s="9">
        <f t="shared" si="80"/>
        <v>2.2001662568133185</v>
      </c>
      <c r="K163" s="9">
        <f t="shared" si="106"/>
        <v>90.009125202241648</v>
      </c>
      <c r="L163" s="9">
        <f t="shared" si="81"/>
        <v>0.69805079775835566</v>
      </c>
      <c r="M163" s="9">
        <f t="shared" si="107"/>
        <v>90.340853715268224</v>
      </c>
      <c r="N163" s="9">
        <f t="shared" si="82"/>
        <v>0.36632228473177975</v>
      </c>
      <c r="O163" s="9">
        <f t="shared" si="108"/>
        <v>90.604046451273561</v>
      </c>
      <c r="P163" s="9">
        <f t="shared" si="83"/>
        <v>0.10312954872644298</v>
      </c>
      <c r="Q163" s="34"/>
      <c r="R163" s="9">
        <f t="shared" si="109"/>
        <v>143.48625167900889</v>
      </c>
      <c r="S163" s="9">
        <f t="shared" si="84"/>
        <v>0.18652367900889999</v>
      </c>
      <c r="T163" s="9">
        <f t="shared" si="110"/>
        <v>142.09730465473029</v>
      </c>
      <c r="U163" s="9">
        <f t="shared" si="85"/>
        <v>1.2024233452696933</v>
      </c>
      <c r="V163" s="9">
        <f t="shared" si="111"/>
        <v>142.50407363567268</v>
      </c>
      <c r="W163" s="9">
        <f t="shared" si="86"/>
        <v>0.79565436432730507</v>
      </c>
      <c r="X163" s="9">
        <f t="shared" si="87"/>
        <v>143.1852967933593</v>
      </c>
      <c r="Y163" s="9">
        <f t="shared" si="88"/>
        <v>0.11443120664068829</v>
      </c>
      <c r="AB163" s="9">
        <f t="shared" si="112"/>
        <v>0.37823031924181233</v>
      </c>
      <c r="AC163" s="9">
        <f t="shared" si="89"/>
        <v>90.719084034510033</v>
      </c>
      <c r="AD163" s="10">
        <f t="shared" si="90"/>
        <v>1.723442810900982E-8</v>
      </c>
      <c r="AE163" s="9">
        <f t="shared" si="113"/>
        <v>0.32922327889850816</v>
      </c>
      <c r="AF163" s="9">
        <f t="shared" si="91"/>
        <v>90.670076994166735</v>
      </c>
      <c r="AG163" s="10">
        <f t="shared" si="92"/>
        <v>1.6727893351830597E-7</v>
      </c>
      <c r="AH163" s="9">
        <f t="shared" si="114"/>
        <v>0.34640405473363689</v>
      </c>
      <c r="AI163" s="9">
        <f t="shared" si="93"/>
        <v>90.687257770001864</v>
      </c>
      <c r="AJ163" s="10">
        <f t="shared" si="94"/>
        <v>4.8218999334024703E-8</v>
      </c>
      <c r="AK163" s="17">
        <f t="shared" si="115"/>
        <v>0.60556679760225463</v>
      </c>
      <c r="AL163" s="9">
        <f t="shared" si="95"/>
        <v>90.946420512870475</v>
      </c>
      <c r="AM163" s="10">
        <f t="shared" si="96"/>
        <v>6.9566584186544367E-6</v>
      </c>
      <c r="AO163" s="9">
        <f t="shared" si="116"/>
        <v>-0.20257422143809589</v>
      </c>
      <c r="AP163" s="9">
        <f t="shared" si="97"/>
        <v>142.3014994142346</v>
      </c>
      <c r="AQ163" s="10">
        <f t="shared" si="98"/>
        <v>4.8525416607741056E-5</v>
      </c>
      <c r="AR163" s="9">
        <f t="shared" si="117"/>
        <v>4.5691016932862427E-2</v>
      </c>
      <c r="AS163" s="9">
        <f t="shared" si="99"/>
        <v>142.54976465260555</v>
      </c>
      <c r="AT163" s="10">
        <f t="shared" si="100"/>
        <v>2.7389830557298736E-5</v>
      </c>
      <c r="AU163" s="9">
        <f t="shared" si="118"/>
        <v>0.72003478819760725</v>
      </c>
      <c r="AV163" s="9">
        <f t="shared" si="101"/>
        <v>143.22410842387029</v>
      </c>
      <c r="AW163" s="10">
        <f t="shared" si="102"/>
        <v>2.7846957067534515E-7</v>
      </c>
      <c r="AX163" s="9">
        <f t="shared" si="119"/>
        <v>1.5142945814531841</v>
      </c>
      <c r="AY163" s="9">
        <f t="shared" si="103"/>
        <v>144.01836821712587</v>
      </c>
      <c r="AZ163" s="10">
        <f t="shared" si="104"/>
        <v>2.5149670741673553E-5</v>
      </c>
    </row>
    <row r="164" spans="1:52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  <c r="G164" s="2"/>
      <c r="H164" s="34"/>
      <c r="I164" s="9">
        <f t="shared" si="105"/>
        <v>88.837034681708687</v>
      </c>
      <c r="J164" s="9">
        <f t="shared" si="80"/>
        <v>1.8701413182913171</v>
      </c>
      <c r="K164" s="9">
        <f t="shared" si="106"/>
        <v>90.25344298145707</v>
      </c>
      <c r="L164" s="9">
        <f t="shared" si="81"/>
        <v>0.45373301854293402</v>
      </c>
      <c r="M164" s="9">
        <f t="shared" si="107"/>
        <v>90.542330971870712</v>
      </c>
      <c r="N164" s="9">
        <f t="shared" si="82"/>
        <v>0.16484502812929236</v>
      </c>
      <c r="O164" s="9">
        <f t="shared" si="108"/>
        <v>90.681393612818397</v>
      </c>
      <c r="P164" s="9">
        <f t="shared" si="83"/>
        <v>2.5782387181607191E-2</v>
      </c>
      <c r="Q164" s="34"/>
      <c r="R164" s="9">
        <f t="shared" si="109"/>
        <v>143.45827312715755</v>
      </c>
      <c r="S164" s="9">
        <f t="shared" si="84"/>
        <v>0.7463468728424516</v>
      </c>
      <c r="T164" s="9">
        <f t="shared" si="110"/>
        <v>142.51815282557467</v>
      </c>
      <c r="U164" s="9">
        <f t="shared" si="85"/>
        <v>1.6864671744253315</v>
      </c>
      <c r="V164" s="9">
        <f t="shared" si="111"/>
        <v>142.94168353605269</v>
      </c>
      <c r="W164" s="9">
        <f t="shared" si="86"/>
        <v>1.2629364639473124</v>
      </c>
      <c r="X164" s="9">
        <f t="shared" si="87"/>
        <v>143.27112019833982</v>
      </c>
      <c r="Y164" s="9">
        <f t="shared" si="88"/>
        <v>0.93349980166019009</v>
      </c>
      <c r="AB164" s="9">
        <f t="shared" si="112"/>
        <v>0.35171735984591357</v>
      </c>
      <c r="AC164" s="9">
        <f t="shared" si="89"/>
        <v>90.894048331716618</v>
      </c>
      <c r="AD164" s="10">
        <f t="shared" si="90"/>
        <v>4.2443062858037843E-6</v>
      </c>
      <c r="AE164" s="9">
        <f t="shared" si="113"/>
        <v>0.29728677332450298</v>
      </c>
      <c r="AF164" s="9">
        <f t="shared" si="91"/>
        <v>90.839617745195213</v>
      </c>
      <c r="AG164" s="10">
        <f t="shared" si="92"/>
        <v>2.1318983688282253E-6</v>
      </c>
      <c r="AH164" s="9">
        <f t="shared" si="114"/>
        <v>0.28118699557461962</v>
      </c>
      <c r="AI164" s="9">
        <f t="shared" si="93"/>
        <v>90.823517967445326</v>
      </c>
      <c r="AJ164" s="10">
        <f t="shared" si="94"/>
        <v>1.6450894425176362E-6</v>
      </c>
      <c r="AK164" s="17">
        <f t="shared" si="115"/>
        <v>0.26209068775245248</v>
      </c>
      <c r="AL164" s="9">
        <f t="shared" si="95"/>
        <v>90.804421659623159</v>
      </c>
      <c r="AM164" s="10">
        <f t="shared" si="96"/>
        <v>1.1493628631863602E-6</v>
      </c>
      <c r="AO164" s="9">
        <f t="shared" si="116"/>
        <v>-0.10654660316537989</v>
      </c>
      <c r="AP164" s="9">
        <f t="shared" si="97"/>
        <v>142.83513693288731</v>
      </c>
      <c r="AQ164" s="10">
        <f t="shared" si="98"/>
        <v>9.0189293468927504E-5</v>
      </c>
      <c r="AR164" s="9">
        <f t="shared" si="117"/>
        <v>0.14367073779464951</v>
      </c>
      <c r="AS164" s="9">
        <f t="shared" si="99"/>
        <v>143.08535427384734</v>
      </c>
      <c r="AT164" s="10">
        <f t="shared" si="100"/>
        <v>6.024320397618055E-5</v>
      </c>
      <c r="AU164" s="9">
        <f t="shared" si="118"/>
        <v>0.59294358867968877</v>
      </c>
      <c r="AV164" s="9">
        <f t="shared" si="101"/>
        <v>143.5346271247324</v>
      </c>
      <c r="AW164" s="10">
        <f t="shared" si="102"/>
        <v>2.1586489447608822E-5</v>
      </c>
      <c r="AX164" s="9">
        <f t="shared" si="119"/>
        <v>0.59911260254098675</v>
      </c>
      <c r="AY164" s="9">
        <f t="shared" si="103"/>
        <v>143.54079613859369</v>
      </c>
      <c r="AZ164" s="10">
        <f t="shared" si="104"/>
        <v>2.1190800827923095E-5</v>
      </c>
    </row>
    <row r="165" spans="1:52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  <c r="G165" s="2"/>
      <c r="H165" s="34"/>
      <c r="I165" s="9">
        <f t="shared" si="105"/>
        <v>89.117555879452382</v>
      </c>
      <c r="J165" s="9">
        <f t="shared" si="80"/>
        <v>4.016058120547612</v>
      </c>
      <c r="K165" s="9">
        <f t="shared" si="106"/>
        <v>90.412249537947091</v>
      </c>
      <c r="L165" s="9">
        <f t="shared" si="81"/>
        <v>2.7213644620529038</v>
      </c>
      <c r="M165" s="9">
        <f t="shared" si="107"/>
        <v>90.632995737341815</v>
      </c>
      <c r="N165" s="9">
        <f t="shared" si="82"/>
        <v>2.500618262658179</v>
      </c>
      <c r="O165" s="9">
        <f t="shared" si="108"/>
        <v>90.700730403204602</v>
      </c>
      <c r="P165" s="9">
        <f t="shared" si="83"/>
        <v>2.4328835967953921</v>
      </c>
      <c r="Q165" s="34"/>
      <c r="R165" s="9">
        <f t="shared" si="109"/>
        <v>143.57022515808393</v>
      </c>
      <c r="S165" s="9">
        <f t="shared" si="84"/>
        <v>2.8220168419160814</v>
      </c>
      <c r="T165" s="9">
        <f t="shared" si="110"/>
        <v>143.10841633662355</v>
      </c>
      <c r="U165" s="9">
        <f t="shared" si="85"/>
        <v>3.2838256633764615</v>
      </c>
      <c r="V165" s="9">
        <f t="shared" si="111"/>
        <v>143.63629859122372</v>
      </c>
      <c r="W165" s="9">
        <f t="shared" si="86"/>
        <v>2.7559434087762895</v>
      </c>
      <c r="X165" s="9">
        <f t="shared" si="87"/>
        <v>143.97124504958498</v>
      </c>
      <c r="Y165" s="9">
        <f t="shared" si="88"/>
        <v>2.4209969504150308</v>
      </c>
      <c r="AB165" s="9">
        <f t="shared" si="112"/>
        <v>0.31255947068969209</v>
      </c>
      <c r="AC165" s="9">
        <f t="shared" si="89"/>
        <v>90.945555208031507</v>
      </c>
      <c r="AD165" s="10">
        <f t="shared" si="90"/>
        <v>5.5195676737305219E-4</v>
      </c>
      <c r="AE165" s="9">
        <f t="shared" si="113"/>
        <v>0.24563127136115315</v>
      </c>
      <c r="AF165" s="9">
        <f t="shared" si="91"/>
        <v>90.878627008702964</v>
      </c>
      <c r="AG165" s="10">
        <f t="shared" si="92"/>
        <v>5.8623962518212342E-4</v>
      </c>
      <c r="AH165" s="9">
        <f t="shared" si="114"/>
        <v>0.19545199202803748</v>
      </c>
      <c r="AI165" s="9">
        <f t="shared" si="93"/>
        <v>90.828447729369856</v>
      </c>
      <c r="AJ165" s="10">
        <f t="shared" si="94"/>
        <v>6.1262060654755754E-4</v>
      </c>
      <c r="AK165" s="17">
        <f t="shared" si="115"/>
        <v>0.116378653813306</v>
      </c>
      <c r="AL165" s="9">
        <f t="shared" si="95"/>
        <v>90.749374391155115</v>
      </c>
      <c r="AM165" s="10">
        <f t="shared" si="96"/>
        <v>6.5537049497221248E-4</v>
      </c>
      <c r="AO165" s="9">
        <f t="shared" si="116"/>
        <v>1.3627645585081213E-2</v>
      </c>
      <c r="AP165" s="9">
        <f t="shared" si="97"/>
        <v>143.6499262368088</v>
      </c>
      <c r="AQ165" s="10">
        <f t="shared" si="98"/>
        <v>3.5091246549570664E-4</v>
      </c>
      <c r="AR165" s="9">
        <f t="shared" si="117"/>
        <v>0.28140681713874399</v>
      </c>
      <c r="AS165" s="9">
        <f t="shared" si="99"/>
        <v>143.91770540836245</v>
      </c>
      <c r="AT165" s="10">
        <f t="shared" si="100"/>
        <v>2.8572723355440129E-4</v>
      </c>
      <c r="AU165" s="9">
        <f t="shared" si="118"/>
        <v>0.63869574860079126</v>
      </c>
      <c r="AV165" s="9">
        <f t="shared" si="101"/>
        <v>144.2749943398245</v>
      </c>
      <c r="AW165" s="10">
        <f t="shared" si="102"/>
        <v>2.091737580338672E-4</v>
      </c>
      <c r="AX165" s="9">
        <f t="shared" si="119"/>
        <v>0.68028968727652139</v>
      </c>
      <c r="AY165" s="9">
        <f t="shared" si="103"/>
        <v>144.31658827850023</v>
      </c>
      <c r="AZ165" s="10">
        <f t="shared" si="104"/>
        <v>2.0103592882702448E-4</v>
      </c>
    </row>
    <row r="166" spans="1:52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  <c r="G166" s="2"/>
      <c r="H166" s="34"/>
      <c r="I166" s="9">
        <f t="shared" si="105"/>
        <v>89.719964597534528</v>
      </c>
      <c r="J166" s="9">
        <f t="shared" si="80"/>
        <v>3.124670402465469</v>
      </c>
      <c r="K166" s="9">
        <f t="shared" si="106"/>
        <v>91.3647270996656</v>
      </c>
      <c r="L166" s="9">
        <f t="shared" si="81"/>
        <v>1.4799079003343962</v>
      </c>
      <c r="M166" s="9">
        <f t="shared" si="107"/>
        <v>92.008335781803822</v>
      </c>
      <c r="N166" s="9">
        <f t="shared" si="82"/>
        <v>0.83629921819617437</v>
      </c>
      <c r="O166" s="9">
        <f t="shared" si="108"/>
        <v>92.525393100801153</v>
      </c>
      <c r="P166" s="9">
        <f t="shared" si="83"/>
        <v>0.31924189919884327</v>
      </c>
      <c r="Q166" s="34"/>
      <c r="R166" s="9">
        <f t="shared" si="109"/>
        <v>143.99352768437134</v>
      </c>
      <c r="S166" s="9">
        <f t="shared" si="84"/>
        <v>0.16136431562864573</v>
      </c>
      <c r="T166" s="9">
        <f t="shared" si="110"/>
        <v>144.25775531880532</v>
      </c>
      <c r="U166" s="9">
        <f t="shared" si="85"/>
        <v>0.10286331880533339</v>
      </c>
      <c r="V166" s="9">
        <f t="shared" si="111"/>
        <v>145.15206746605065</v>
      </c>
      <c r="W166" s="9">
        <f t="shared" si="86"/>
        <v>0.99717546605066332</v>
      </c>
      <c r="X166" s="9">
        <f t="shared" si="87"/>
        <v>145.78699276239627</v>
      </c>
      <c r="Y166" s="9">
        <f t="shared" si="88"/>
        <v>1.6321007623962771</v>
      </c>
      <c r="AB166" s="9">
        <f t="shared" si="112"/>
        <v>0.47197655675553929</v>
      </c>
      <c r="AC166" s="9">
        <f t="shared" si="89"/>
        <v>92.480312338559358</v>
      </c>
      <c r="AD166" s="10">
        <f t="shared" si="90"/>
        <v>1.5397802516595954E-5</v>
      </c>
      <c r="AE166" s="9">
        <f t="shared" si="113"/>
        <v>0.52805846463636663</v>
      </c>
      <c r="AF166" s="9">
        <f t="shared" si="91"/>
        <v>92.536394246440196</v>
      </c>
      <c r="AG166" s="10">
        <f t="shared" si="92"/>
        <v>1.1022154365086759E-5</v>
      </c>
      <c r="AH166" s="9">
        <f t="shared" si="114"/>
        <v>0.72640161562332384</v>
      </c>
      <c r="AI166" s="9">
        <f t="shared" si="93"/>
        <v>92.734737397427139</v>
      </c>
      <c r="AJ166" s="10">
        <f t="shared" si="94"/>
        <v>1.4010796017827557E-6</v>
      </c>
      <c r="AK166" s="17">
        <f t="shared" si="115"/>
        <v>1.1864958358647018</v>
      </c>
      <c r="AL166" s="9">
        <f t="shared" si="95"/>
        <v>93.194831617668527</v>
      </c>
      <c r="AM166" s="10">
        <f t="shared" si="96"/>
        <v>1.4226899640930781E-5</v>
      </c>
      <c r="AO166" s="9">
        <f t="shared" si="116"/>
        <v>0.23894882997135886</v>
      </c>
      <c r="AP166" s="9">
        <f t="shared" si="97"/>
        <v>145.391016296022</v>
      </c>
      <c r="AQ166" s="10">
        <f t="shared" si="98"/>
        <v>7.3530160678249347E-5</v>
      </c>
      <c r="AR166" s="9">
        <f t="shared" si="117"/>
        <v>0.58999733156079104</v>
      </c>
      <c r="AS166" s="9">
        <f t="shared" si="99"/>
        <v>145.74206479761145</v>
      </c>
      <c r="AT166" s="10">
        <f t="shared" si="100"/>
        <v>1.2122429105560348E-4</v>
      </c>
      <c r="AU166" s="9">
        <f t="shared" si="118"/>
        <v>1.0333786554025548</v>
      </c>
      <c r="AV166" s="9">
        <f t="shared" si="101"/>
        <v>146.1854461214532</v>
      </c>
      <c r="AW166" s="10">
        <f t="shared" si="102"/>
        <v>1.9841311198103532E-4</v>
      </c>
      <c r="AX166" s="9">
        <f t="shared" si="119"/>
        <v>1.3904469966943707</v>
      </c>
      <c r="AY166" s="9">
        <f t="shared" si="103"/>
        <v>146.54251446274503</v>
      </c>
      <c r="AZ166" s="10">
        <f t="shared" si="104"/>
        <v>2.7432951900252934E-4</v>
      </c>
    </row>
    <row r="167" spans="1:52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  <c r="G167" s="2"/>
      <c r="H167" s="34"/>
      <c r="I167" s="9">
        <f t="shared" si="105"/>
        <v>90.188665157904339</v>
      </c>
      <c r="J167" s="9">
        <f t="shared" si="80"/>
        <v>4.8183308420956621</v>
      </c>
      <c r="K167" s="9">
        <f t="shared" si="106"/>
        <v>91.882694864782636</v>
      </c>
      <c r="L167" s="9">
        <f t="shared" si="81"/>
        <v>3.1243011352173653</v>
      </c>
      <c r="M167" s="9">
        <f t="shared" si="107"/>
        <v>92.468300351811706</v>
      </c>
      <c r="N167" s="9">
        <f t="shared" si="82"/>
        <v>2.5386956481882947</v>
      </c>
      <c r="O167" s="9">
        <f t="shared" si="108"/>
        <v>92.764824525200282</v>
      </c>
      <c r="P167" s="9">
        <f t="shared" si="83"/>
        <v>2.2421714747997186</v>
      </c>
      <c r="Q167" s="34"/>
      <c r="R167" s="9">
        <f t="shared" si="109"/>
        <v>144.01773233171565</v>
      </c>
      <c r="S167" s="9">
        <f t="shared" si="84"/>
        <v>0.75367566828435884</v>
      </c>
      <c r="T167" s="9">
        <f t="shared" si="110"/>
        <v>144.22175315722345</v>
      </c>
      <c r="U167" s="9">
        <f t="shared" si="85"/>
        <v>0.54965484277656174</v>
      </c>
      <c r="V167" s="9">
        <f t="shared" si="111"/>
        <v>144.60362095972278</v>
      </c>
      <c r="W167" s="9">
        <f t="shared" si="86"/>
        <v>0.16778704027723279</v>
      </c>
      <c r="X167" s="9">
        <f t="shared" si="87"/>
        <v>144.56291719059905</v>
      </c>
      <c r="Y167" s="9">
        <f t="shared" si="88"/>
        <v>0.20849080940095632</v>
      </c>
      <c r="AB167" s="9">
        <f t="shared" si="112"/>
        <v>0.47017475874339099</v>
      </c>
      <c r="AC167" s="9">
        <f t="shared" si="89"/>
        <v>92.938475110555103</v>
      </c>
      <c r="AD167" s="10">
        <f t="shared" si="90"/>
        <v>4.7403307957209284E-4</v>
      </c>
      <c r="AE167" s="9">
        <f t="shared" si="113"/>
        <v>0.51103499097924598</v>
      </c>
      <c r="AF167" s="9">
        <f t="shared" si="91"/>
        <v>92.979335342790947</v>
      </c>
      <c r="AG167" s="10">
        <f t="shared" si="92"/>
        <v>4.5549055537219882E-4</v>
      </c>
      <c r="AH167" s="9">
        <f t="shared" si="114"/>
        <v>0.60650494509637587</v>
      </c>
      <c r="AI167" s="9">
        <f t="shared" si="93"/>
        <v>93.074805296908082</v>
      </c>
      <c r="AJ167" s="10">
        <f t="shared" si="94"/>
        <v>4.1360787908410209E-4</v>
      </c>
      <c r="AK167" s="17">
        <f t="shared" si="115"/>
        <v>0.56894425988640651</v>
      </c>
      <c r="AL167" s="9">
        <f t="shared" si="95"/>
        <v>93.037244611698114</v>
      </c>
      <c r="AM167" s="10">
        <f t="shared" si="96"/>
        <v>4.2984478047677357E-4</v>
      </c>
      <c r="AO167" s="9">
        <f t="shared" si="116"/>
        <v>0.12083952952647339</v>
      </c>
      <c r="AP167" s="9">
        <f t="shared" si="97"/>
        <v>144.72446048924925</v>
      </c>
      <c r="AQ167" s="10">
        <f t="shared" si="98"/>
        <v>1.0516217110637033E-7</v>
      </c>
      <c r="AR167" s="9">
        <f t="shared" si="117"/>
        <v>0.30538637208862385</v>
      </c>
      <c r="AS167" s="9">
        <f t="shared" si="99"/>
        <v>144.90900733181141</v>
      </c>
      <c r="AT167" s="10">
        <f t="shared" si="100"/>
        <v>9.033728901965015E-7</v>
      </c>
      <c r="AU167" s="9">
        <f t="shared" si="118"/>
        <v>0.32155733262386021</v>
      </c>
      <c r="AV167" s="9">
        <f t="shared" si="101"/>
        <v>144.92517829234663</v>
      </c>
      <c r="AW167" s="10">
        <f t="shared" si="102"/>
        <v>1.1281823046996821E-6</v>
      </c>
      <c r="AX167" s="9">
        <f t="shared" si="119"/>
        <v>-0.25761248087454036</v>
      </c>
      <c r="AY167" s="9">
        <f t="shared" si="103"/>
        <v>144.34600847884823</v>
      </c>
      <c r="AZ167" s="10">
        <f t="shared" si="104"/>
        <v>8.6343251049892744E-6</v>
      </c>
    </row>
    <row r="168" spans="1:52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  <c r="G168" s="2"/>
      <c r="H168" s="34"/>
      <c r="I168" s="9">
        <f t="shared" si="105"/>
        <v>90.911414784218692</v>
      </c>
      <c r="J168" s="9">
        <f t="shared" si="80"/>
        <v>4.5041432157813119</v>
      </c>
      <c r="K168" s="9">
        <f t="shared" si="106"/>
        <v>92.976200262108719</v>
      </c>
      <c r="L168" s="9">
        <f t="shared" si="81"/>
        <v>2.4393577378912852</v>
      </c>
      <c r="M168" s="9">
        <f t="shared" si="107"/>
        <v>93.864582958315268</v>
      </c>
      <c r="N168" s="9">
        <f t="shared" si="82"/>
        <v>1.5509750416847368</v>
      </c>
      <c r="O168" s="9">
        <f t="shared" si="108"/>
        <v>94.446453131300075</v>
      </c>
      <c r="P168" s="9">
        <f t="shared" si="83"/>
        <v>0.96910486869992951</v>
      </c>
      <c r="Q168" s="34"/>
      <c r="R168" s="9">
        <f t="shared" si="109"/>
        <v>144.13078368195829</v>
      </c>
      <c r="S168" s="9">
        <f t="shared" si="84"/>
        <v>3.5556496819583003</v>
      </c>
      <c r="T168" s="9">
        <f t="shared" si="110"/>
        <v>144.41413235219525</v>
      </c>
      <c r="U168" s="9">
        <f t="shared" si="85"/>
        <v>3.8389983521952615</v>
      </c>
      <c r="V168" s="9">
        <f t="shared" si="111"/>
        <v>144.69590383187523</v>
      </c>
      <c r="W168" s="9">
        <f t="shared" si="86"/>
        <v>4.1207698318752364</v>
      </c>
      <c r="X168" s="9">
        <f t="shared" si="87"/>
        <v>144.71928529764978</v>
      </c>
      <c r="Y168" s="9">
        <f t="shared" si="88"/>
        <v>4.1441512976497847</v>
      </c>
      <c r="AB168" s="9">
        <f t="shared" si="112"/>
        <v>0.60909093590741659</v>
      </c>
      <c r="AC168" s="9">
        <f t="shared" si="89"/>
        <v>94.473673894222685</v>
      </c>
      <c r="AD168" s="10">
        <f t="shared" si="90"/>
        <v>9.7444324122131855E-5</v>
      </c>
      <c r="AE168" s="9">
        <f t="shared" si="113"/>
        <v>0.73234689486032489</v>
      </c>
      <c r="AF168" s="9">
        <f t="shared" si="91"/>
        <v>94.596929853175595</v>
      </c>
      <c r="AG168" s="10">
        <f t="shared" si="92"/>
        <v>7.360968459849033E-5</v>
      </c>
      <c r="AH168" s="9">
        <f t="shared" si="114"/>
        <v>0.96190489272960944</v>
      </c>
      <c r="AI168" s="9">
        <f t="shared" si="93"/>
        <v>94.826487851044874</v>
      </c>
      <c r="AJ168" s="10">
        <f t="shared" si="94"/>
        <v>3.8114975249404808E-5</v>
      </c>
      <c r="AK168" s="17">
        <f t="shared" si="115"/>
        <v>1.272181854510988</v>
      </c>
      <c r="AL168" s="9">
        <f t="shared" si="95"/>
        <v>95.136764812826257</v>
      </c>
      <c r="AM168" s="10">
        <f t="shared" si="96"/>
        <v>8.5374057972558323E-6</v>
      </c>
      <c r="AO168" s="9">
        <f t="shared" si="116"/>
        <v>0.11655603092037026</v>
      </c>
      <c r="AP168" s="9">
        <f t="shared" si="97"/>
        <v>144.81245986279561</v>
      </c>
      <c r="AQ168" s="10">
        <f t="shared" si="98"/>
        <v>9.0858741134428511E-4</v>
      </c>
      <c r="AR168" s="9">
        <f t="shared" si="117"/>
        <v>0.252110497104581</v>
      </c>
      <c r="AS168" s="9">
        <f t="shared" si="99"/>
        <v>144.94801432897981</v>
      </c>
      <c r="AT168" s="10">
        <f t="shared" si="100"/>
        <v>9.6764971342759457E-4</v>
      </c>
      <c r="AU168" s="9">
        <f t="shared" si="118"/>
        <v>0.21838382541172674</v>
      </c>
      <c r="AV168" s="9">
        <f t="shared" si="101"/>
        <v>144.91428765728696</v>
      </c>
      <c r="AW168" s="10">
        <f t="shared" si="102"/>
        <v>9.5278090952777262E-4</v>
      </c>
      <c r="AX168" s="9">
        <f t="shared" si="119"/>
        <v>3.9798569198403522E-2</v>
      </c>
      <c r="AY168" s="9">
        <f t="shared" si="103"/>
        <v>144.73570240107364</v>
      </c>
      <c r="AZ168" s="10">
        <f t="shared" si="104"/>
        <v>8.7596815959273266E-4</v>
      </c>
    </row>
    <row r="169" spans="1:52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  <c r="G169" s="2"/>
      <c r="H169" s="34"/>
      <c r="I169" s="9">
        <f t="shared" si="105"/>
        <v>91.587036266585883</v>
      </c>
      <c r="J169" s="9">
        <f t="shared" si="80"/>
        <v>3.9954297334141131</v>
      </c>
      <c r="K169" s="9">
        <f t="shared" si="106"/>
        <v>93.82997547037067</v>
      </c>
      <c r="L169" s="9">
        <f t="shared" si="81"/>
        <v>1.7524905296293269</v>
      </c>
      <c r="M169" s="9">
        <f t="shared" si="107"/>
        <v>94.717619231241883</v>
      </c>
      <c r="N169" s="9">
        <f t="shared" si="82"/>
        <v>0.86484676875811317</v>
      </c>
      <c r="O169" s="9">
        <f t="shared" si="108"/>
        <v>95.173281782825015</v>
      </c>
      <c r="P169" s="9">
        <f t="shared" si="83"/>
        <v>0.40918421717498177</v>
      </c>
      <c r="Q169" s="34"/>
      <c r="R169" s="9">
        <f t="shared" si="109"/>
        <v>143.59743622966454</v>
      </c>
      <c r="S169" s="9">
        <f t="shared" si="84"/>
        <v>1.9483732296645258</v>
      </c>
      <c r="T169" s="9">
        <f t="shared" si="110"/>
        <v>143.07048292892691</v>
      </c>
      <c r="U169" s="9">
        <f t="shared" si="85"/>
        <v>1.4214199289268947</v>
      </c>
      <c r="V169" s="9">
        <f t="shared" si="111"/>
        <v>142.42948042434386</v>
      </c>
      <c r="W169" s="9">
        <f t="shared" si="86"/>
        <v>0.78041742434385242</v>
      </c>
      <c r="X169" s="9">
        <f t="shared" si="87"/>
        <v>141.61117182441245</v>
      </c>
      <c r="Y169" s="9">
        <f t="shared" si="88"/>
        <v>3.789117558756061E-2</v>
      </c>
      <c r="AB169" s="9">
        <f t="shared" si="112"/>
        <v>0.64568273646029639</v>
      </c>
      <c r="AC169" s="9">
        <f t="shared" si="89"/>
        <v>95.363301967702185</v>
      </c>
      <c r="AD169" s="10">
        <f t="shared" si="90"/>
        <v>5.2575341516367942E-6</v>
      </c>
      <c r="AE169" s="9">
        <f t="shared" si="113"/>
        <v>0.76251923937689758</v>
      </c>
      <c r="AF169" s="9">
        <f t="shared" si="91"/>
        <v>95.480138470618783</v>
      </c>
      <c r="AG169" s="10">
        <f t="shared" si="92"/>
        <v>1.1461158408436948E-6</v>
      </c>
      <c r="AH169" s="9">
        <f t="shared" si="114"/>
        <v>0.91291401381826232</v>
      </c>
      <c r="AI169" s="9">
        <f t="shared" si="93"/>
        <v>95.63053324506015</v>
      </c>
      <c r="AJ169" s="10">
        <f t="shared" si="94"/>
        <v>2.5289602379644361E-7</v>
      </c>
      <c r="AK169" s="17">
        <f t="shared" si="115"/>
        <v>0.91590811016427176</v>
      </c>
      <c r="AL169" s="9">
        <f t="shared" si="95"/>
        <v>95.63352734140615</v>
      </c>
      <c r="AM169" s="10">
        <f t="shared" si="96"/>
        <v>2.8538292013066424E-7</v>
      </c>
      <c r="AO169" s="9">
        <f t="shared" si="116"/>
        <v>-0.24089088484738969</v>
      </c>
      <c r="AP169" s="9">
        <f t="shared" si="97"/>
        <v>142.18858953949646</v>
      </c>
      <c r="AQ169" s="10">
        <f t="shared" si="98"/>
        <v>1.4507688202743711E-5</v>
      </c>
      <c r="AR169" s="9">
        <f t="shared" si="117"/>
        <v>-0.37752297905440502</v>
      </c>
      <c r="AS169" s="9">
        <f t="shared" si="99"/>
        <v>142.05195744528945</v>
      </c>
      <c r="AT169" s="10">
        <f t="shared" si="100"/>
        <v>8.0901234282323518E-6</v>
      </c>
      <c r="AU169" s="9">
        <f t="shared" si="118"/>
        <v>-0.89977942941266353</v>
      </c>
      <c r="AV169" s="9">
        <f t="shared" si="101"/>
        <v>141.5297009949312</v>
      </c>
      <c r="AW169" s="10">
        <f t="shared" si="102"/>
        <v>7.1007594271851652E-7</v>
      </c>
      <c r="AX169" s="9">
        <f t="shared" si="119"/>
        <v>-1.9204901110218979</v>
      </c>
      <c r="AY169" s="9">
        <f t="shared" si="103"/>
        <v>140.50899031332196</v>
      </c>
      <c r="AZ169" s="10">
        <f t="shared" si="104"/>
        <v>6.4779511738069994E-5</v>
      </c>
    </row>
    <row r="170" spans="1:52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  <c r="G170" s="2"/>
      <c r="H170" s="34"/>
      <c r="I170" s="9">
        <f t="shared" si="105"/>
        <v>92.186350726597993</v>
      </c>
      <c r="J170" s="9">
        <f t="shared" si="80"/>
        <v>2.9551742734020081</v>
      </c>
      <c r="K170" s="9">
        <f t="shared" si="106"/>
        <v>94.443347155740938</v>
      </c>
      <c r="L170" s="9">
        <f t="shared" si="81"/>
        <v>0.69817784425906382</v>
      </c>
      <c r="M170" s="9">
        <f t="shared" si="107"/>
        <v>95.193284954058839</v>
      </c>
      <c r="N170" s="9">
        <f t="shared" si="82"/>
        <v>5.175995405883782E-2</v>
      </c>
      <c r="O170" s="9">
        <f t="shared" si="108"/>
        <v>95.480169945706251</v>
      </c>
      <c r="P170" s="9">
        <f t="shared" si="83"/>
        <v>0.3386449457062497</v>
      </c>
      <c r="Q170" s="34"/>
      <c r="R170" s="9">
        <f t="shared" si="109"/>
        <v>143.30518024521484</v>
      </c>
      <c r="S170" s="9">
        <f t="shared" si="84"/>
        <v>0.62195224521482828</v>
      </c>
      <c r="T170" s="9">
        <f t="shared" si="110"/>
        <v>142.57298595380252</v>
      </c>
      <c r="U170" s="9">
        <f t="shared" si="85"/>
        <v>0.11024204619749867</v>
      </c>
      <c r="V170" s="9">
        <f t="shared" si="111"/>
        <v>142.00025084095475</v>
      </c>
      <c r="W170" s="9">
        <f t="shared" si="86"/>
        <v>0.68297715904526513</v>
      </c>
      <c r="X170" s="9">
        <f t="shared" si="87"/>
        <v>141.63959020610312</v>
      </c>
      <c r="Y170" s="9">
        <f t="shared" si="88"/>
        <v>1.0436377938968917</v>
      </c>
      <c r="AB170" s="9">
        <f t="shared" si="112"/>
        <v>0.6201801844137953</v>
      </c>
      <c r="AC170" s="9">
        <f t="shared" si="89"/>
        <v>95.813465138472637</v>
      </c>
      <c r="AD170" s="10">
        <f t="shared" si="90"/>
        <v>4.9879369182605989E-5</v>
      </c>
      <c r="AE170" s="9">
        <f t="shared" si="113"/>
        <v>0.69080586023691215</v>
      </c>
      <c r="AF170" s="9">
        <f t="shared" si="91"/>
        <v>95.884090814295746</v>
      </c>
      <c r="AG170" s="10">
        <f t="shared" si="92"/>
        <v>6.0915762750982941E-5</v>
      </c>
      <c r="AH170" s="9">
        <f t="shared" si="114"/>
        <v>0.71615228286767441</v>
      </c>
      <c r="AI170" s="9">
        <f t="shared" si="93"/>
        <v>95.909437236926507</v>
      </c>
      <c r="AJ170" s="10">
        <f t="shared" si="94"/>
        <v>6.5145280719468504E-5</v>
      </c>
      <c r="AK170" s="17">
        <f t="shared" si="115"/>
        <v>0.54170208091905325</v>
      </c>
      <c r="AL170" s="9">
        <f t="shared" si="95"/>
        <v>95.734987034977891</v>
      </c>
      <c r="AM170" s="10">
        <f t="shared" si="96"/>
        <v>3.8908605536978396E-5</v>
      </c>
      <c r="AO170" s="9">
        <f t="shared" si="116"/>
        <v>-0.26914168962864859</v>
      </c>
      <c r="AP170" s="9">
        <f t="shared" si="97"/>
        <v>141.73110915132611</v>
      </c>
      <c r="AQ170" s="10">
        <f t="shared" si="98"/>
        <v>4.4528336754338808E-5</v>
      </c>
      <c r="AR170" s="9">
        <f t="shared" si="117"/>
        <v>-0.39044963013808276</v>
      </c>
      <c r="AS170" s="9">
        <f t="shared" si="99"/>
        <v>141.60980121081667</v>
      </c>
      <c r="AT170" s="10">
        <f t="shared" si="100"/>
        <v>5.6597729237076941E-5</v>
      </c>
      <c r="AU170" s="9">
        <f t="shared" si="118"/>
        <v>-0.68803199870206722</v>
      </c>
      <c r="AV170" s="9">
        <f t="shared" si="101"/>
        <v>141.31221884225269</v>
      </c>
      <c r="AW170" s="10">
        <f t="shared" si="102"/>
        <v>9.2328304277364522E-5</v>
      </c>
      <c r="AX170" s="9">
        <f t="shared" si="119"/>
        <v>-0.6529186625340333</v>
      </c>
      <c r="AY170" s="9">
        <f t="shared" si="103"/>
        <v>141.34733217842071</v>
      </c>
      <c r="AZ170" s="10">
        <f t="shared" si="104"/>
        <v>8.7659568961486061E-5</v>
      </c>
    </row>
    <row r="171" spans="1:52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  <c r="G171" s="2"/>
      <c r="H171" s="34"/>
      <c r="I171" s="9">
        <f t="shared" si="105"/>
        <v>92.629626867608295</v>
      </c>
      <c r="J171" s="9">
        <f t="shared" si="80"/>
        <v>4.0863381323917025</v>
      </c>
      <c r="K171" s="9">
        <f t="shared" si="106"/>
        <v>94.687709401231615</v>
      </c>
      <c r="L171" s="9">
        <f t="shared" si="81"/>
        <v>2.0282555987683821</v>
      </c>
      <c r="M171" s="9">
        <f t="shared" si="107"/>
        <v>95.164816979326474</v>
      </c>
      <c r="N171" s="9">
        <f t="shared" si="82"/>
        <v>1.5511480206735229</v>
      </c>
      <c r="O171" s="9">
        <f t="shared" si="108"/>
        <v>95.226186236426571</v>
      </c>
      <c r="P171" s="9">
        <f t="shared" si="83"/>
        <v>1.4897787635734261</v>
      </c>
      <c r="Q171" s="34"/>
      <c r="R171" s="9">
        <f t="shared" si="109"/>
        <v>143.2118874084326</v>
      </c>
      <c r="S171" s="9">
        <f t="shared" si="84"/>
        <v>4.0554155915673959</v>
      </c>
      <c r="T171" s="9">
        <f t="shared" si="110"/>
        <v>142.61157066997163</v>
      </c>
      <c r="U171" s="9">
        <f t="shared" si="85"/>
        <v>4.6557323300283713</v>
      </c>
      <c r="V171" s="9">
        <f t="shared" si="111"/>
        <v>142.37588827842964</v>
      </c>
      <c r="W171" s="9">
        <f t="shared" si="86"/>
        <v>4.8914147215703565</v>
      </c>
      <c r="X171" s="9">
        <f t="shared" si="87"/>
        <v>142.42231855152579</v>
      </c>
      <c r="Y171" s="9">
        <f t="shared" si="88"/>
        <v>4.8449844484742073</v>
      </c>
      <c r="AB171" s="9">
        <f t="shared" si="112"/>
        <v>0.52288296054187122</v>
      </c>
      <c r="AC171" s="9">
        <f t="shared" si="89"/>
        <v>95.687699939868352</v>
      </c>
      <c r="AD171" s="10">
        <f t="shared" si="90"/>
        <v>1.1303522915993355E-4</v>
      </c>
      <c r="AE171" s="9">
        <f t="shared" si="113"/>
        <v>0.51098740149459287</v>
      </c>
      <c r="AF171" s="9">
        <f t="shared" si="91"/>
        <v>95.675804380821063</v>
      </c>
      <c r="AG171" s="10">
        <f t="shared" si="92"/>
        <v>1.1566566939652073E-4</v>
      </c>
      <c r="AH171" s="9">
        <f t="shared" si="114"/>
        <v>0.38107316694765664</v>
      </c>
      <c r="AI171" s="9">
        <f t="shared" si="93"/>
        <v>95.545890146274132</v>
      </c>
      <c r="AJ171" s="10">
        <f t="shared" si="94"/>
        <v>1.4636288219026778E-4</v>
      </c>
      <c r="AK171" s="17">
        <f t="shared" si="115"/>
        <v>5.7057533615347697E-2</v>
      </c>
      <c r="AL171" s="9">
        <f t="shared" si="95"/>
        <v>95.221874512941824</v>
      </c>
      <c r="AM171" s="10">
        <f t="shared" si="96"/>
        <v>2.3864781494588997E-4</v>
      </c>
      <c r="AO171" s="9">
        <f t="shared" si="116"/>
        <v>-0.17242482056311736</v>
      </c>
      <c r="AP171" s="9">
        <f t="shared" si="97"/>
        <v>142.20346345786652</v>
      </c>
      <c r="AQ171" s="10">
        <f t="shared" si="98"/>
        <v>1.1823531281434788E-3</v>
      </c>
      <c r="AR171" s="9">
        <f t="shared" si="117"/>
        <v>-0.1989278632348388</v>
      </c>
      <c r="AS171" s="9">
        <f t="shared" si="99"/>
        <v>142.1769604151948</v>
      </c>
      <c r="AT171" s="10">
        <f t="shared" si="100"/>
        <v>1.1947618776541051E-3</v>
      </c>
      <c r="AU171" s="9">
        <f t="shared" si="118"/>
        <v>-0.20938075242243515</v>
      </c>
      <c r="AV171" s="9">
        <f t="shared" si="101"/>
        <v>142.16650752600719</v>
      </c>
      <c r="AW171" s="10">
        <f t="shared" si="102"/>
        <v>1.1996737420060183E-3</v>
      </c>
      <c r="AX171" s="9">
        <f t="shared" si="119"/>
        <v>0.22135402247355401</v>
      </c>
      <c r="AY171" s="9">
        <f t="shared" si="103"/>
        <v>142.59724230090319</v>
      </c>
      <c r="AZ171" s="10">
        <f t="shared" si="104"/>
        <v>1.0056164846089777E-3</v>
      </c>
    </row>
    <row r="172" spans="1:52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  <c r="G172" s="2"/>
      <c r="H172" s="34"/>
      <c r="I172" s="9">
        <f t="shared" si="105"/>
        <v>93.242577587467053</v>
      </c>
      <c r="J172" s="9">
        <f t="shared" si="80"/>
        <v>4.1385334125329507</v>
      </c>
      <c r="K172" s="9">
        <f t="shared" si="106"/>
        <v>95.397598860800542</v>
      </c>
      <c r="L172" s="9">
        <f t="shared" si="81"/>
        <v>1.9835121391994619</v>
      </c>
      <c r="M172" s="9">
        <f t="shared" si="107"/>
        <v>96.017948390696915</v>
      </c>
      <c r="N172" s="9">
        <f t="shared" si="82"/>
        <v>1.3631626093030889</v>
      </c>
      <c r="O172" s="9">
        <f t="shared" si="108"/>
        <v>96.343520309106651</v>
      </c>
      <c r="P172" s="9">
        <f t="shared" si="83"/>
        <v>1.037590690893353</v>
      </c>
      <c r="Q172" s="34"/>
      <c r="R172" s="9">
        <f t="shared" si="109"/>
        <v>143.82019974716772</v>
      </c>
      <c r="S172" s="9">
        <f t="shared" si="84"/>
        <v>7.2555602528322822</v>
      </c>
      <c r="T172" s="9">
        <f t="shared" si="110"/>
        <v>144.24107698548156</v>
      </c>
      <c r="U172" s="9">
        <f t="shared" si="85"/>
        <v>6.834683014518447</v>
      </c>
      <c r="V172" s="9">
        <f t="shared" si="111"/>
        <v>145.06616637529334</v>
      </c>
      <c r="W172" s="9">
        <f t="shared" si="86"/>
        <v>6.0095936247066675</v>
      </c>
      <c r="X172" s="9">
        <f t="shared" si="87"/>
        <v>146.05605688788145</v>
      </c>
      <c r="Y172" s="9">
        <f t="shared" si="88"/>
        <v>5.0197031121185489</v>
      </c>
      <c r="AB172" s="9">
        <f t="shared" si="112"/>
        <v>0.57242022816615667</v>
      </c>
      <c r="AC172" s="9">
        <f t="shared" si="89"/>
        <v>96.590368618863067</v>
      </c>
      <c r="AD172" s="10">
        <f t="shared" si="90"/>
        <v>6.5935694091267844E-5</v>
      </c>
      <c r="AE172" s="9">
        <f t="shared" si="113"/>
        <v>0.59652340396355497</v>
      </c>
      <c r="AF172" s="9">
        <f t="shared" si="91"/>
        <v>96.614471794660474</v>
      </c>
      <c r="AG172" s="10">
        <f t="shared" si="92"/>
        <v>6.1977292487934364E-5</v>
      </c>
      <c r="AH172" s="9">
        <f t="shared" si="114"/>
        <v>0.59349937693790966</v>
      </c>
      <c r="AI172" s="9">
        <f t="shared" si="93"/>
        <v>96.611447767634829</v>
      </c>
      <c r="AJ172" s="10">
        <f t="shared" si="94"/>
        <v>6.2467198690271169E-5</v>
      </c>
      <c r="AK172" s="17">
        <f t="shared" si="115"/>
        <v>0.73372032970717715</v>
      </c>
      <c r="AL172" s="9">
        <f t="shared" si="95"/>
        <v>96.751668720404098</v>
      </c>
      <c r="AM172" s="10">
        <f t="shared" si="96"/>
        <v>4.1779416684441685E-5</v>
      </c>
      <c r="AO172" s="9">
        <f t="shared" si="116"/>
        <v>0.25698061705090419</v>
      </c>
      <c r="AP172" s="9">
        <f t="shared" si="97"/>
        <v>145.32314699234425</v>
      </c>
      <c r="AQ172" s="10">
        <f t="shared" si="98"/>
        <v>1.4499089896170734E-3</v>
      </c>
      <c r="AR172" s="9">
        <f t="shared" si="117"/>
        <v>0.52337362678979416</v>
      </c>
      <c r="AS172" s="9">
        <f t="shared" si="99"/>
        <v>145.58954000208314</v>
      </c>
      <c r="AT172" s="10">
        <f t="shared" si="100"/>
        <v>1.3187329643147678E-3</v>
      </c>
      <c r="AU172" s="9">
        <f t="shared" si="118"/>
        <v>1.0954657297563226</v>
      </c>
      <c r="AV172" s="9">
        <f t="shared" si="101"/>
        <v>146.16163210504965</v>
      </c>
      <c r="AW172" s="10">
        <f t="shared" si="102"/>
        <v>1.0580430410197443E-3</v>
      </c>
      <c r="AX172" s="9">
        <f t="shared" si="119"/>
        <v>2.3199394857051723</v>
      </c>
      <c r="AY172" s="9">
        <f t="shared" si="103"/>
        <v>147.3861058609985</v>
      </c>
      <c r="AZ172" s="10">
        <f t="shared" si="104"/>
        <v>5.9646057236194152E-4</v>
      </c>
    </row>
    <row r="173" spans="1:52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  <c r="G173" s="2"/>
      <c r="H173" s="34"/>
      <c r="I173" s="9">
        <f t="shared" si="105"/>
        <v>93.863357599346983</v>
      </c>
      <c r="J173" s="9">
        <f t="shared" si="80"/>
        <v>2.3194884006530145</v>
      </c>
      <c r="K173" s="9">
        <f t="shared" si="106"/>
        <v>96.09182810952035</v>
      </c>
      <c r="L173" s="9">
        <f t="shared" si="81"/>
        <v>9.1017890479648145E-2</v>
      </c>
      <c r="M173" s="9">
        <f t="shared" si="107"/>
        <v>96.767687825813624</v>
      </c>
      <c r="N173" s="9">
        <f t="shared" si="82"/>
        <v>0.58484182581362631</v>
      </c>
      <c r="O173" s="9">
        <f t="shared" si="108"/>
        <v>97.121713327276666</v>
      </c>
      <c r="P173" s="9">
        <f t="shared" si="83"/>
        <v>0.93886732727666811</v>
      </c>
      <c r="Q173" s="34"/>
      <c r="R173" s="9">
        <f t="shared" si="109"/>
        <v>144.90853378509254</v>
      </c>
      <c r="S173" s="9">
        <f t="shared" si="84"/>
        <v>7.3107652149074625</v>
      </c>
      <c r="T173" s="9">
        <f t="shared" si="110"/>
        <v>146.63321604056301</v>
      </c>
      <c r="U173" s="9">
        <f t="shared" si="85"/>
        <v>5.5860829594369932</v>
      </c>
      <c r="V173" s="9">
        <f t="shared" si="111"/>
        <v>148.37144286888201</v>
      </c>
      <c r="W173" s="9">
        <f t="shared" si="86"/>
        <v>3.8478561311179931</v>
      </c>
      <c r="X173" s="9">
        <f t="shared" si="87"/>
        <v>149.82083422197036</v>
      </c>
      <c r="Y173" s="9">
        <f t="shared" si="88"/>
        <v>2.3984647780296484</v>
      </c>
      <c r="AB173" s="9">
        <f t="shared" si="112"/>
        <v>0.59901810920873944</v>
      </c>
      <c r="AC173" s="9">
        <f t="shared" si="89"/>
        <v>97.366705935022367</v>
      </c>
      <c r="AD173" s="10">
        <f t="shared" si="90"/>
        <v>1.5149747666286307E-4</v>
      </c>
      <c r="AE173" s="9">
        <f t="shared" si="113"/>
        <v>0.63482741175184343</v>
      </c>
      <c r="AF173" s="9">
        <f t="shared" si="91"/>
        <v>97.402515237565467</v>
      </c>
      <c r="AG173" s="10">
        <f t="shared" si="92"/>
        <v>1.6080105487825211E-4</v>
      </c>
      <c r="AH173" s="9">
        <f t="shared" si="114"/>
        <v>0.66380740311836939</v>
      </c>
      <c r="AI173" s="9">
        <f t="shared" si="93"/>
        <v>97.431495228931993</v>
      </c>
      <c r="AJ173" s="10">
        <f t="shared" si="94"/>
        <v>1.6853327478795133E-4</v>
      </c>
      <c r="AK173" s="17">
        <f t="shared" si="115"/>
        <v>0.74733656930527903</v>
      </c>
      <c r="AL173" s="9">
        <f t="shared" si="95"/>
        <v>97.5150243951189</v>
      </c>
      <c r="AM173" s="10">
        <f t="shared" si="96"/>
        <v>1.9183574158262407E-4</v>
      </c>
      <c r="AO173" s="9">
        <f t="shared" si="116"/>
        <v>0.71422499853157029</v>
      </c>
      <c r="AP173" s="9">
        <f t="shared" si="97"/>
        <v>149.08566786741358</v>
      </c>
      <c r="AQ173" s="10">
        <f t="shared" si="98"/>
        <v>4.237954711444457E-4</v>
      </c>
      <c r="AR173" s="9">
        <f t="shared" si="117"/>
        <v>1.2188493434895151</v>
      </c>
      <c r="AS173" s="9">
        <f t="shared" si="99"/>
        <v>149.59029221237154</v>
      </c>
      <c r="AT173" s="10">
        <f t="shared" si="100"/>
        <v>2.9829363025529222E-4</v>
      </c>
      <c r="AU173" s="9">
        <f t="shared" si="118"/>
        <v>2.0898805734808832</v>
      </c>
      <c r="AV173" s="9">
        <f t="shared" si="101"/>
        <v>150.4613234423629</v>
      </c>
      <c r="AW173" s="10">
        <f t="shared" si="102"/>
        <v>1.3337862309571348E-4</v>
      </c>
      <c r="AX173" s="9">
        <f t="shared" si="119"/>
        <v>3.1574759424061525</v>
      </c>
      <c r="AY173" s="9">
        <f t="shared" si="103"/>
        <v>151.52891881128818</v>
      </c>
      <c r="AZ173" s="10">
        <f t="shared" si="104"/>
        <v>2.057013800444065E-5</v>
      </c>
    </row>
    <row r="174" spans="1:52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  <c r="G174" s="2"/>
      <c r="H174" s="34"/>
      <c r="I174" s="9">
        <f t="shared" si="105"/>
        <v>94.21128085944494</v>
      </c>
      <c r="J174" s="9">
        <f t="shared" si="80"/>
        <v>1.7772521405550634</v>
      </c>
      <c r="K174" s="9">
        <f t="shared" si="106"/>
        <v>96.123684371188233</v>
      </c>
      <c r="L174" s="9">
        <f t="shared" si="81"/>
        <v>0.13515137118822906</v>
      </c>
      <c r="M174" s="9">
        <f t="shared" si="107"/>
        <v>96.446024821616135</v>
      </c>
      <c r="N174" s="9">
        <f t="shared" si="82"/>
        <v>0.45749182161613078</v>
      </c>
      <c r="O174" s="9">
        <f t="shared" si="108"/>
        <v>96.417562831819168</v>
      </c>
      <c r="P174" s="9">
        <f t="shared" si="83"/>
        <v>0.42902983181916454</v>
      </c>
      <c r="Q174" s="34"/>
      <c r="R174" s="9">
        <f t="shared" si="109"/>
        <v>146.00514856732866</v>
      </c>
      <c r="S174" s="9">
        <f t="shared" si="84"/>
        <v>8.123361432671345</v>
      </c>
      <c r="T174" s="9">
        <f t="shared" si="110"/>
        <v>148.58834507636595</v>
      </c>
      <c r="U174" s="9">
        <f t="shared" si="85"/>
        <v>5.5401649236340518</v>
      </c>
      <c r="V174" s="9">
        <f t="shared" si="111"/>
        <v>150.48776374099691</v>
      </c>
      <c r="W174" s="9">
        <f t="shared" si="86"/>
        <v>3.6407462590030946</v>
      </c>
      <c r="X174" s="9">
        <f t="shared" si="87"/>
        <v>151.6196828054926</v>
      </c>
      <c r="Y174" s="9">
        <f t="shared" si="88"/>
        <v>2.5088271945074041</v>
      </c>
      <c r="AB174" s="9">
        <f t="shared" si="112"/>
        <v>0.46091594219780502</v>
      </c>
      <c r="AC174" s="9">
        <f t="shared" si="89"/>
        <v>96.906940763813935</v>
      </c>
      <c r="AD174" s="10">
        <f t="shared" si="90"/>
        <v>9.154452678877527E-5</v>
      </c>
      <c r="AE174" s="9">
        <f t="shared" si="113"/>
        <v>0.39570480776451022</v>
      </c>
      <c r="AF174" s="9">
        <f t="shared" si="91"/>
        <v>96.841729629380652</v>
      </c>
      <c r="AG174" s="10">
        <f t="shared" si="92"/>
        <v>7.9005905214316882E-5</v>
      </c>
      <c r="AH174" s="9">
        <f t="shared" si="114"/>
        <v>0.22034571982623294</v>
      </c>
      <c r="AI174" s="9">
        <f t="shared" si="93"/>
        <v>96.666370541442362</v>
      </c>
      <c r="AJ174" s="10">
        <f t="shared" si="94"/>
        <v>4.9866917993668901E-5</v>
      </c>
      <c r="AK174" s="17">
        <f t="shared" si="115"/>
        <v>-0.16131306817207419</v>
      </c>
      <c r="AL174" s="9">
        <f t="shared" si="95"/>
        <v>96.284711753444057</v>
      </c>
      <c r="AM174" s="10">
        <f t="shared" si="96"/>
        <v>9.5207046584719065E-6</v>
      </c>
      <c r="AO174" s="9">
        <f t="shared" si="116"/>
        <v>0.92453937956906929</v>
      </c>
      <c r="AP174" s="9">
        <f t="shared" si="97"/>
        <v>151.41230312056598</v>
      </c>
      <c r="AQ174" s="10">
        <f t="shared" si="98"/>
        <v>3.1057016277685431E-4</v>
      </c>
      <c r="AR174" s="9">
        <f t="shared" si="117"/>
        <v>1.4432172256458609</v>
      </c>
      <c r="AS174" s="9">
        <f t="shared" si="99"/>
        <v>151.93098096664278</v>
      </c>
      <c r="AT174" s="10">
        <f t="shared" si="100"/>
        <v>2.0328404003193512E-4</v>
      </c>
      <c r="AU174" s="9">
        <f t="shared" si="118"/>
        <v>2.10177870786619</v>
      </c>
      <c r="AV174" s="9">
        <f t="shared" si="101"/>
        <v>152.58954244886311</v>
      </c>
      <c r="AW174" s="10">
        <f t="shared" si="102"/>
        <v>9.9699496676468178E-5</v>
      </c>
      <c r="AX174" s="9">
        <f t="shared" si="119"/>
        <v>2.2724941326585859</v>
      </c>
      <c r="AY174" s="9">
        <f t="shared" si="103"/>
        <v>152.76025787365549</v>
      </c>
      <c r="AZ174" s="10">
        <f t="shared" si="104"/>
        <v>7.8807273686707906E-5</v>
      </c>
    </row>
    <row r="175" spans="1:52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  <c r="G175" s="2"/>
      <c r="H175" s="34"/>
      <c r="I175" s="9">
        <f t="shared" si="105"/>
        <v>94.477868680528204</v>
      </c>
      <c r="J175" s="9">
        <f t="shared" si="80"/>
        <v>3.5335223194717997</v>
      </c>
      <c r="K175" s="9">
        <f t="shared" si="106"/>
        <v>96.076381391272349</v>
      </c>
      <c r="L175" s="9">
        <f t="shared" si="81"/>
        <v>1.935009608727654</v>
      </c>
      <c r="M175" s="9">
        <f t="shared" si="107"/>
        <v>96.194404319727269</v>
      </c>
      <c r="N175" s="9">
        <f t="shared" si="82"/>
        <v>1.8169866802727341</v>
      </c>
      <c r="O175" s="9">
        <f t="shared" si="108"/>
        <v>96.095790457954791</v>
      </c>
      <c r="P175" s="9">
        <f t="shared" si="83"/>
        <v>1.9156005420452118</v>
      </c>
      <c r="Q175" s="34"/>
      <c r="R175" s="9">
        <f t="shared" si="109"/>
        <v>147.22365278222935</v>
      </c>
      <c r="S175" s="9">
        <f t="shared" si="84"/>
        <v>5.3039042177706506</v>
      </c>
      <c r="T175" s="9">
        <f t="shared" si="110"/>
        <v>150.52740279963788</v>
      </c>
      <c r="U175" s="9">
        <f t="shared" si="85"/>
        <v>2.0001542003621182</v>
      </c>
      <c r="V175" s="9">
        <f t="shared" si="111"/>
        <v>152.49017418344863</v>
      </c>
      <c r="W175" s="9">
        <f t="shared" si="86"/>
        <v>3.7382816551371434E-2</v>
      </c>
      <c r="X175" s="9">
        <f t="shared" si="87"/>
        <v>153.50130320137316</v>
      </c>
      <c r="Y175" s="9">
        <f t="shared" si="88"/>
        <v>0.97374620137316015</v>
      </c>
      <c r="AB175" s="9">
        <f t="shared" si="112"/>
        <v>0.35403547558480442</v>
      </c>
      <c r="AC175" s="9">
        <f t="shared" si="89"/>
        <v>96.548439795312078</v>
      </c>
      <c r="AD175" s="10">
        <f t="shared" si="90"/>
        <v>2.2279558277283411E-4</v>
      </c>
      <c r="AE175" s="9">
        <f t="shared" si="113"/>
        <v>0.23387348035116629</v>
      </c>
      <c r="AF175" s="9">
        <f t="shared" si="91"/>
        <v>96.428277800078433</v>
      </c>
      <c r="AG175" s="10">
        <f t="shared" si="92"/>
        <v>2.6089805076349982E-4</v>
      </c>
      <c r="AH175" s="9">
        <f t="shared" si="114"/>
        <v>7.9609200544386305E-3</v>
      </c>
      <c r="AI175" s="9">
        <f t="shared" si="93"/>
        <v>96.202365239781713</v>
      </c>
      <c r="AJ175" s="10">
        <f t="shared" si="94"/>
        <v>3.4067196589278103E-4</v>
      </c>
      <c r="AK175" s="17">
        <f t="shared" si="115"/>
        <v>-0.23807438683134682</v>
      </c>
      <c r="AL175" s="9">
        <f t="shared" si="95"/>
        <v>95.956329932895926</v>
      </c>
      <c r="AM175" s="10">
        <f t="shared" si="96"/>
        <v>4.3963914809377127E-4</v>
      </c>
      <c r="AO175" s="9">
        <f t="shared" si="116"/>
        <v>1.0862200390014667</v>
      </c>
      <c r="AP175" s="9">
        <f t="shared" si="97"/>
        <v>153.57639422245009</v>
      </c>
      <c r="AQ175" s="10">
        <f t="shared" si="98"/>
        <v>4.7284582072125677E-5</v>
      </c>
      <c r="AR175" s="9">
        <f t="shared" si="117"/>
        <v>1.5830155298473254</v>
      </c>
      <c r="AS175" s="9">
        <f t="shared" si="99"/>
        <v>154.07318971329596</v>
      </c>
      <c r="AT175" s="10">
        <f t="shared" si="100"/>
        <v>1.0268711993538068E-4</v>
      </c>
      <c r="AU175" s="9">
        <f t="shared" si="118"/>
        <v>2.0570629884296783</v>
      </c>
      <c r="AV175" s="9">
        <f t="shared" si="101"/>
        <v>154.54723717187832</v>
      </c>
      <c r="AW175" s="10">
        <f t="shared" si="102"/>
        <v>1.7533498277514281E-4</v>
      </c>
      <c r="AX175" s="9">
        <f t="shared" si="119"/>
        <v>2.0429229959827491</v>
      </c>
      <c r="AY175" s="9">
        <f t="shared" si="103"/>
        <v>154.53309717943137</v>
      </c>
      <c r="AZ175" s="10">
        <f t="shared" si="104"/>
        <v>1.7288849973946615E-4</v>
      </c>
    </row>
    <row r="176" spans="1:52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  <c r="G176" s="2"/>
      <c r="H176" s="34"/>
      <c r="I176" s="9">
        <f t="shared" si="105"/>
        <v>95.007897028448966</v>
      </c>
      <c r="J176" s="9">
        <f t="shared" si="80"/>
        <v>1.6507639715510294</v>
      </c>
      <c r="K176" s="9">
        <f t="shared" si="106"/>
        <v>96.753634754327038</v>
      </c>
      <c r="L176" s="9">
        <f t="shared" si="81"/>
        <v>9.4973754327043025E-2</v>
      </c>
      <c r="M176" s="9">
        <f t="shared" si="107"/>
        <v>97.193746993877284</v>
      </c>
      <c r="N176" s="9">
        <f t="shared" si="82"/>
        <v>0.5350859938772885</v>
      </c>
      <c r="O176" s="9">
        <f t="shared" si="108"/>
        <v>97.532490864488693</v>
      </c>
      <c r="P176" s="9">
        <f t="shared" si="83"/>
        <v>0.87382986448869815</v>
      </c>
      <c r="Q176" s="34"/>
      <c r="R176" s="9">
        <f t="shared" si="109"/>
        <v>148.01923841489494</v>
      </c>
      <c r="S176" s="9">
        <f t="shared" si="84"/>
        <v>5.8706085851050602</v>
      </c>
      <c r="T176" s="9">
        <f t="shared" si="110"/>
        <v>151.22745676976461</v>
      </c>
      <c r="U176" s="9">
        <f t="shared" si="85"/>
        <v>2.6623902302353883</v>
      </c>
      <c r="V176" s="9">
        <f t="shared" si="111"/>
        <v>152.5107347325519</v>
      </c>
      <c r="W176" s="9">
        <f t="shared" si="86"/>
        <v>1.3791122674481073</v>
      </c>
      <c r="X176" s="9">
        <f t="shared" si="87"/>
        <v>152.77099355034329</v>
      </c>
      <c r="Y176" s="9">
        <f t="shared" si="88"/>
        <v>1.1188534496567115</v>
      </c>
      <c r="AB176" s="9">
        <f t="shared" si="112"/>
        <v>0.45083155536958591</v>
      </c>
      <c r="AC176" s="9">
        <f t="shared" si="89"/>
        <v>97.644578549246873</v>
      </c>
      <c r="AD176" s="10">
        <f t="shared" si="90"/>
        <v>1.0403983264575551E-4</v>
      </c>
      <c r="AE176" s="9">
        <f t="shared" si="113"/>
        <v>0.42524077880087829</v>
      </c>
      <c r="AF176" s="9">
        <f t="shared" si="91"/>
        <v>97.618987772678167</v>
      </c>
      <c r="AG176" s="10">
        <f t="shared" si="92"/>
        <v>9.8708948130719936E-5</v>
      </c>
      <c r="AH176" s="9">
        <f t="shared" si="114"/>
        <v>0.45408270939744771</v>
      </c>
      <c r="AI176" s="9">
        <f t="shared" si="93"/>
        <v>97.647829703274738</v>
      </c>
      <c r="AJ176" s="10">
        <f t="shared" si="94"/>
        <v>1.0472712586964778E-4</v>
      </c>
      <c r="AK176" s="17">
        <f t="shared" si="115"/>
        <v>0.81373011500281023</v>
      </c>
      <c r="AL176" s="9">
        <f t="shared" si="95"/>
        <v>98.007477108880096</v>
      </c>
      <c r="AM176" s="10">
        <f t="shared" si="96"/>
        <v>1.9472599826091688E-4</v>
      </c>
      <c r="AO176" s="9">
        <f t="shared" si="116"/>
        <v>0.92637111551673645</v>
      </c>
      <c r="AP176" s="9">
        <f t="shared" si="97"/>
        <v>153.43710584806863</v>
      </c>
      <c r="AQ176" s="10">
        <f t="shared" si="98"/>
        <v>8.6552577852979612E-6</v>
      </c>
      <c r="AR176" s="9">
        <f t="shared" si="117"/>
        <v>1.1924017846613104</v>
      </c>
      <c r="AS176" s="9">
        <f t="shared" si="99"/>
        <v>153.70313651721321</v>
      </c>
      <c r="AT176" s="10">
        <f t="shared" si="100"/>
        <v>1.4720327356405976E-6</v>
      </c>
      <c r="AU176" s="9">
        <f t="shared" si="118"/>
        <v>1.1406368907327926</v>
      </c>
      <c r="AV176" s="9">
        <f t="shared" si="101"/>
        <v>153.65137162328469</v>
      </c>
      <c r="AW176" s="10">
        <f t="shared" si="102"/>
        <v>2.4014146252856187E-6</v>
      </c>
      <c r="AX176" s="9">
        <f t="shared" si="119"/>
        <v>0.32391491613518819</v>
      </c>
      <c r="AY176" s="9">
        <f t="shared" si="103"/>
        <v>152.83464964868708</v>
      </c>
      <c r="AZ176" s="10">
        <f t="shared" si="104"/>
        <v>4.7016191765317098E-5</v>
      </c>
    </row>
    <row r="177" spans="1:52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  <c r="G177" s="2"/>
      <c r="H177" s="34"/>
      <c r="I177" s="9">
        <f t="shared" si="105"/>
        <v>95.255511624181622</v>
      </c>
      <c r="J177" s="9">
        <f t="shared" si="80"/>
        <v>1.6746873758183796</v>
      </c>
      <c r="K177" s="9">
        <f t="shared" si="106"/>
        <v>96.720393940312562</v>
      </c>
      <c r="L177" s="9">
        <f t="shared" si="81"/>
        <v>0.20980505968744012</v>
      </c>
      <c r="M177" s="9">
        <f t="shared" si="107"/>
        <v>96.899449697244762</v>
      </c>
      <c r="N177" s="9">
        <f t="shared" si="82"/>
        <v>3.0749302755239682E-2</v>
      </c>
      <c r="O177" s="9">
        <f t="shared" si="108"/>
        <v>96.87711846612217</v>
      </c>
      <c r="P177" s="9">
        <f t="shared" si="83"/>
        <v>5.3080533877832181E-2</v>
      </c>
      <c r="Q177" s="34"/>
      <c r="R177" s="9">
        <f t="shared" si="109"/>
        <v>148.8998297026607</v>
      </c>
      <c r="S177" s="9">
        <f t="shared" si="84"/>
        <v>4.8408622973392994</v>
      </c>
      <c r="T177" s="9">
        <f t="shared" si="110"/>
        <v>152.15929335034699</v>
      </c>
      <c r="U177" s="9">
        <f t="shared" si="85"/>
        <v>1.5813986496530106</v>
      </c>
      <c r="V177" s="9">
        <f t="shared" si="111"/>
        <v>153.26924647964836</v>
      </c>
      <c r="W177" s="9">
        <f t="shared" si="86"/>
        <v>0.47144552035163656</v>
      </c>
      <c r="X177" s="9">
        <f t="shared" si="87"/>
        <v>153.61013363758582</v>
      </c>
      <c r="Y177" s="9">
        <f t="shared" si="88"/>
        <v>0.13055836241417751</v>
      </c>
      <c r="AB177" s="9">
        <f t="shared" si="112"/>
        <v>0.33906222756926979</v>
      </c>
      <c r="AC177" s="9">
        <f t="shared" si="89"/>
        <v>97.238511924814034</v>
      </c>
      <c r="AD177" s="10">
        <f t="shared" si="90"/>
        <v>1.0117314577204948E-5</v>
      </c>
      <c r="AE177" s="9">
        <f t="shared" si="113"/>
        <v>0.24535625994252835</v>
      </c>
      <c r="AF177" s="9">
        <f t="shared" si="91"/>
        <v>97.144805957187288</v>
      </c>
      <c r="AG177" s="10">
        <f t="shared" si="92"/>
        <v>4.9019557342911417E-6</v>
      </c>
      <c r="AH177" s="9">
        <f t="shared" si="114"/>
        <v>0.1173117066839616</v>
      </c>
      <c r="AI177" s="9">
        <f t="shared" si="93"/>
        <v>97.016761403928726</v>
      </c>
      <c r="AJ177" s="10">
        <f t="shared" si="94"/>
        <v>7.9751784372551053E-7</v>
      </c>
      <c r="AK177" s="17">
        <f t="shared" si="115"/>
        <v>-0.12809318488722168</v>
      </c>
      <c r="AL177" s="9">
        <f t="shared" si="95"/>
        <v>96.771356512357542</v>
      </c>
      <c r="AM177" s="10">
        <f t="shared" si="96"/>
        <v>2.6854381307577093E-6</v>
      </c>
      <c r="AO177" s="9">
        <f t="shared" si="116"/>
        <v>0.90119221025369545</v>
      </c>
      <c r="AP177" s="9">
        <f t="shared" si="97"/>
        <v>154.17043868990206</v>
      </c>
      <c r="AQ177" s="10">
        <f t="shared" si="98"/>
        <v>7.8135324011007613E-6</v>
      </c>
      <c r="AR177" s="9">
        <f t="shared" si="117"/>
        <v>1.0839292752700986</v>
      </c>
      <c r="AS177" s="9">
        <f t="shared" si="99"/>
        <v>154.35317575491845</v>
      </c>
      <c r="AT177" s="10">
        <f t="shared" si="100"/>
        <v>1.587126289595108E-5</v>
      </c>
      <c r="AU177" s="9">
        <f t="shared" si="118"/>
        <v>0.96868057609644453</v>
      </c>
      <c r="AV177" s="9">
        <f t="shared" si="101"/>
        <v>154.23792705574479</v>
      </c>
      <c r="AW177" s="10">
        <f t="shared" si="102"/>
        <v>1.0460340355969192E-5</v>
      </c>
      <c r="AX177" s="9">
        <f t="shared" si="119"/>
        <v>0.69332222245227204</v>
      </c>
      <c r="AY177" s="9">
        <f t="shared" si="103"/>
        <v>153.96256870210064</v>
      </c>
      <c r="AZ177" s="10">
        <f t="shared" si="104"/>
        <v>2.0827912333876811E-6</v>
      </c>
    </row>
    <row r="178" spans="1:52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  <c r="G178" s="2"/>
      <c r="H178" s="34"/>
      <c r="I178" s="9">
        <f t="shared" si="105"/>
        <v>95.506714730554364</v>
      </c>
      <c r="J178" s="9">
        <f t="shared" si="80"/>
        <v>2.9884267305543659</v>
      </c>
      <c r="K178" s="9">
        <f t="shared" si="106"/>
        <v>96.793825711203169</v>
      </c>
      <c r="L178" s="9">
        <f t="shared" si="81"/>
        <v>4.2755377112031709</v>
      </c>
      <c r="M178" s="9">
        <f t="shared" si="107"/>
        <v>96.916361813760147</v>
      </c>
      <c r="N178" s="9">
        <f t="shared" si="82"/>
        <v>4.3980738137601492</v>
      </c>
      <c r="O178" s="9">
        <f t="shared" si="108"/>
        <v>96.91692886653054</v>
      </c>
      <c r="P178" s="9">
        <f t="shared" si="83"/>
        <v>4.3986408665305419</v>
      </c>
      <c r="Q178" s="34"/>
      <c r="R178" s="9">
        <f t="shared" si="109"/>
        <v>149.62595904726157</v>
      </c>
      <c r="S178" s="9">
        <f t="shared" si="84"/>
        <v>3.2396719527384334</v>
      </c>
      <c r="T178" s="9">
        <f t="shared" si="110"/>
        <v>152.71278287772554</v>
      </c>
      <c r="U178" s="9">
        <f t="shared" si="85"/>
        <v>0.15284812227446309</v>
      </c>
      <c r="V178" s="9">
        <f t="shared" si="111"/>
        <v>153.52854151584177</v>
      </c>
      <c r="W178" s="9">
        <f t="shared" si="86"/>
        <v>0.66291051584175875</v>
      </c>
      <c r="X178" s="9">
        <f t="shared" si="87"/>
        <v>153.70805240939646</v>
      </c>
      <c r="Y178" s="9">
        <f t="shared" si="88"/>
        <v>0.84242140939645083</v>
      </c>
      <c r="AB178" s="9">
        <f t="shared" si="112"/>
        <v>0.29073971091118717</v>
      </c>
      <c r="AC178" s="9">
        <f t="shared" si="89"/>
        <v>97.20710152467133</v>
      </c>
      <c r="AD178" s="10">
        <f t="shared" si="90"/>
        <v>2.5684478167411636E-3</v>
      </c>
      <c r="AE178" s="9">
        <f t="shared" si="113"/>
        <v>0.18824522408574262</v>
      </c>
      <c r="AF178" s="9">
        <f t="shared" si="91"/>
        <v>97.104607037845895</v>
      </c>
      <c r="AG178" s="10">
        <f t="shared" si="92"/>
        <v>2.4573858256498465E-3</v>
      </c>
      <c r="AH178" s="9">
        <f t="shared" si="114"/>
        <v>7.2131891108102295E-2</v>
      </c>
      <c r="AI178" s="9">
        <f t="shared" si="93"/>
        <v>96.988493704868247</v>
      </c>
      <c r="AJ178" s="10">
        <f t="shared" si="94"/>
        <v>2.334532054047319E-3</v>
      </c>
      <c r="AK178" s="17">
        <f t="shared" si="115"/>
        <v>-4.8386786950056822E-3</v>
      </c>
      <c r="AL178" s="9">
        <f t="shared" si="95"/>
        <v>96.911523135065138</v>
      </c>
      <c r="AM178" s="10">
        <f t="shared" si="96"/>
        <v>2.2548295664649018E-3</v>
      </c>
      <c r="AO178" s="9">
        <f t="shared" si="116"/>
        <v>0.80490763414465216</v>
      </c>
      <c r="AP178" s="9">
        <f t="shared" si="97"/>
        <v>154.33344914998642</v>
      </c>
      <c r="AQ178" s="10">
        <f t="shared" si="98"/>
        <v>9.219870062043336E-5</v>
      </c>
      <c r="AR178" s="9">
        <f t="shared" si="117"/>
        <v>0.87777071550092578</v>
      </c>
      <c r="AS178" s="9">
        <f t="shared" si="99"/>
        <v>154.4063122313427</v>
      </c>
      <c r="AT178" s="10">
        <f t="shared" si="100"/>
        <v>1.0157945475231423E-4</v>
      </c>
      <c r="AU178" s="9">
        <f t="shared" si="118"/>
        <v>0.64945708314007777</v>
      </c>
      <c r="AV178" s="9">
        <f t="shared" si="101"/>
        <v>154.17799859898184</v>
      </c>
      <c r="AW178" s="10">
        <f t="shared" si="102"/>
        <v>7.3704039762193671E-5</v>
      </c>
      <c r="AX178" s="9">
        <f t="shared" si="119"/>
        <v>0.32439911413223693</v>
      </c>
      <c r="AY178" s="9">
        <f t="shared" si="103"/>
        <v>153.852940629974</v>
      </c>
      <c r="AZ178" s="10">
        <f t="shared" si="104"/>
        <v>4.1714499712937981E-5</v>
      </c>
    </row>
    <row r="179" spans="1:52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  <c r="G179" s="2"/>
      <c r="H179" s="34"/>
      <c r="I179" s="9">
        <f t="shared" si="105"/>
        <v>95.058450720971209</v>
      </c>
      <c r="J179" s="9">
        <f t="shared" si="80"/>
        <v>2.7693577209712146</v>
      </c>
      <c r="K179" s="9">
        <f t="shared" si="106"/>
        <v>95.297387512282057</v>
      </c>
      <c r="L179" s="9">
        <f t="shared" si="81"/>
        <v>3.0082945122820632</v>
      </c>
      <c r="M179" s="9">
        <f t="shared" si="107"/>
        <v>94.497421216192066</v>
      </c>
      <c r="N179" s="9">
        <f t="shared" si="82"/>
        <v>2.2083282161920721</v>
      </c>
      <c r="O179" s="9">
        <f t="shared" si="108"/>
        <v>93.617948216632641</v>
      </c>
      <c r="P179" s="9">
        <f t="shared" si="83"/>
        <v>1.3288552166326468</v>
      </c>
      <c r="Q179" s="34"/>
      <c r="R179" s="9">
        <f t="shared" si="109"/>
        <v>150.11190984017233</v>
      </c>
      <c r="S179" s="9">
        <f t="shared" si="84"/>
        <v>1.5220968401723383</v>
      </c>
      <c r="T179" s="9">
        <f t="shared" si="110"/>
        <v>152.7662797205216</v>
      </c>
      <c r="U179" s="9">
        <f t="shared" si="85"/>
        <v>4.1764667205216028</v>
      </c>
      <c r="V179" s="9">
        <f t="shared" si="111"/>
        <v>153.16394073212882</v>
      </c>
      <c r="W179" s="9">
        <f t="shared" si="86"/>
        <v>4.5741277321288294</v>
      </c>
      <c r="X179" s="9">
        <f t="shared" si="87"/>
        <v>153.07623635234913</v>
      </c>
      <c r="Y179" s="9">
        <f t="shared" si="88"/>
        <v>4.486423352349135</v>
      </c>
      <c r="AB179" s="9">
        <f t="shared" si="112"/>
        <v>-0.11571233536070308</v>
      </c>
      <c r="AC179" s="9">
        <f t="shared" si="89"/>
        <v>94.381708880831368</v>
      </c>
      <c r="AD179" s="10">
        <f t="shared" si="90"/>
        <v>5.1413631208123976E-4</v>
      </c>
      <c r="AE179" s="9">
        <f t="shared" si="113"/>
        <v>-0.46355123132771336</v>
      </c>
      <c r="AF179" s="9">
        <f t="shared" si="91"/>
        <v>94.033869984864353</v>
      </c>
      <c r="AG179" s="10">
        <f t="shared" si="92"/>
        <v>3.5742019883464168E-4</v>
      </c>
      <c r="AH179" s="9">
        <f t="shared" si="114"/>
        <v>-1.0488507287961804</v>
      </c>
      <c r="AI179" s="9">
        <f t="shared" si="93"/>
        <v>93.448570487395884</v>
      </c>
      <c r="AJ179" s="10">
        <f t="shared" si="94"/>
        <v>1.578424763243047E-4</v>
      </c>
      <c r="AK179" s="17">
        <f t="shared" si="115"/>
        <v>-2.0568253097371199</v>
      </c>
      <c r="AL179" s="9">
        <f t="shared" si="95"/>
        <v>92.440595906454945</v>
      </c>
      <c r="AM179" s="10">
        <f t="shared" si="96"/>
        <v>2.6948908094028246E-6</v>
      </c>
      <c r="AO179" s="9">
        <f t="shared" si="116"/>
        <v>0.62948137146601268</v>
      </c>
      <c r="AP179" s="9">
        <f t="shared" si="97"/>
        <v>153.79342210359482</v>
      </c>
      <c r="AQ179" s="10">
        <f t="shared" si="98"/>
        <v>1.2263975022090579E-3</v>
      </c>
      <c r="AR179" s="9">
        <f t="shared" si="117"/>
        <v>0.56717784069745814</v>
      </c>
      <c r="AS179" s="9">
        <f t="shared" si="99"/>
        <v>153.73111857282629</v>
      </c>
      <c r="AT179" s="10">
        <f t="shared" si="100"/>
        <v>1.1972056602103055E-3</v>
      </c>
      <c r="AU179" s="9">
        <f t="shared" si="118"/>
        <v>0.19313104305621773</v>
      </c>
      <c r="AV179" s="9">
        <f t="shared" si="101"/>
        <v>153.35707177518503</v>
      </c>
      <c r="AW179" s="10">
        <f t="shared" si="102"/>
        <v>1.029341260108504E-3</v>
      </c>
      <c r="AX179" s="9">
        <f t="shared" si="119"/>
        <v>-0.26125079903616732</v>
      </c>
      <c r="AY179" s="9">
        <f t="shared" si="103"/>
        <v>152.90268993309266</v>
      </c>
      <c r="AZ179" s="10">
        <f t="shared" si="104"/>
        <v>8.4247313211089974E-4</v>
      </c>
    </row>
    <row r="180" spans="1:52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  <c r="G180" s="2"/>
      <c r="H180" s="34"/>
      <c r="I180" s="9">
        <f t="shared" si="105"/>
        <v>94.643047062825516</v>
      </c>
      <c r="J180" s="9">
        <f t="shared" si="80"/>
        <v>0.16668306282551271</v>
      </c>
      <c r="K180" s="9">
        <f t="shared" si="106"/>
        <v>94.244484432983342</v>
      </c>
      <c r="L180" s="9">
        <f t="shared" si="81"/>
        <v>0.23187956701666224</v>
      </c>
      <c r="M180" s="9">
        <f t="shared" si="107"/>
        <v>93.282840697286431</v>
      </c>
      <c r="N180" s="9">
        <f t="shared" si="82"/>
        <v>1.1935233027135723</v>
      </c>
      <c r="O180" s="9">
        <f t="shared" si="108"/>
        <v>92.621306804158166</v>
      </c>
      <c r="P180" s="9">
        <f t="shared" si="83"/>
        <v>1.8550571958418374</v>
      </c>
      <c r="Q180" s="34"/>
      <c r="R180" s="9">
        <f t="shared" si="109"/>
        <v>149.88359531414648</v>
      </c>
      <c r="S180" s="9">
        <f t="shared" si="84"/>
        <v>2.8742685853529792E-2</v>
      </c>
      <c r="T180" s="9">
        <f t="shared" si="110"/>
        <v>151.30451636833902</v>
      </c>
      <c r="U180" s="9">
        <f t="shared" si="85"/>
        <v>1.3921783683390174</v>
      </c>
      <c r="V180" s="9">
        <f t="shared" si="111"/>
        <v>150.64817047945797</v>
      </c>
      <c r="W180" s="9">
        <f t="shared" si="86"/>
        <v>0.7358324794579687</v>
      </c>
      <c r="X180" s="9">
        <f t="shared" si="87"/>
        <v>149.71141883808727</v>
      </c>
      <c r="Y180" s="9">
        <f t="shared" si="88"/>
        <v>0.2009191619127364</v>
      </c>
      <c r="AB180" s="9">
        <f t="shared" si="112"/>
        <v>-0.28054256289244284</v>
      </c>
      <c r="AC180" s="9">
        <f t="shared" si="89"/>
        <v>93.002298134393982</v>
      </c>
      <c r="AD180" s="10">
        <f t="shared" si="90"/>
        <v>2.4343747655608189E-4</v>
      </c>
      <c r="AE180" s="9">
        <f t="shared" si="113"/>
        <v>-0.65130855322219372</v>
      </c>
      <c r="AF180" s="9">
        <f t="shared" si="91"/>
        <v>92.631532144064238</v>
      </c>
      <c r="AG180" s="10">
        <f t="shared" si="92"/>
        <v>3.8130037907522748E-4</v>
      </c>
      <c r="AH180" s="9">
        <f t="shared" si="114"/>
        <v>-1.123429134345435</v>
      </c>
      <c r="AI180" s="9">
        <f t="shared" si="93"/>
        <v>92.159411562941003</v>
      </c>
      <c r="AJ180" s="10">
        <f t="shared" si="94"/>
        <v>6.0143388902562413E-4</v>
      </c>
      <c r="AK180" s="17">
        <f t="shared" si="115"/>
        <v>-1.3409172375303575</v>
      </c>
      <c r="AL180" s="9">
        <f t="shared" si="95"/>
        <v>91.941923459756069</v>
      </c>
      <c r="AM180" s="10">
        <f t="shared" si="96"/>
        <v>7.1964427062618202E-4</v>
      </c>
      <c r="AO180" s="9">
        <f t="shared" si="116"/>
        <v>0.15769362784548363</v>
      </c>
      <c r="AP180" s="9">
        <f t="shared" si="97"/>
        <v>150.80586410730345</v>
      </c>
      <c r="AQ180" s="10">
        <f t="shared" si="98"/>
        <v>3.5525462282458986E-5</v>
      </c>
      <c r="AR180" s="9">
        <f t="shared" si="117"/>
        <v>-0.20355918264461831</v>
      </c>
      <c r="AS180" s="9">
        <f t="shared" si="99"/>
        <v>150.44461129681335</v>
      </c>
      <c r="AT180" s="10">
        <f t="shared" si="100"/>
        <v>1.2606502176997347E-5</v>
      </c>
      <c r="AU180" s="9">
        <f t="shared" si="118"/>
        <v>-1.0258745400209617</v>
      </c>
      <c r="AV180" s="9">
        <f t="shared" si="101"/>
        <v>149.62229593943701</v>
      </c>
      <c r="AW180" s="10">
        <f t="shared" si="102"/>
        <v>3.7432359998455382E-6</v>
      </c>
      <c r="AX180" s="9">
        <f t="shared" si="119"/>
        <v>-2.1775923346256456</v>
      </c>
      <c r="AY180" s="9">
        <f t="shared" si="103"/>
        <v>148.47057814483233</v>
      </c>
      <c r="AZ180" s="10">
        <f t="shared" si="104"/>
        <v>9.2493476361455893E-5</v>
      </c>
    </row>
    <row r="181" spans="1:52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  <c r="G181" s="2"/>
      <c r="H181" s="34"/>
      <c r="I181" s="9">
        <f t="shared" si="105"/>
        <v>94.618044603401685</v>
      </c>
      <c r="J181" s="9">
        <f t="shared" si="80"/>
        <v>1.6936896034016797</v>
      </c>
      <c r="K181" s="9">
        <f t="shared" si="106"/>
        <v>94.325642281439173</v>
      </c>
      <c r="L181" s="9">
        <f t="shared" si="81"/>
        <v>1.401287281439167</v>
      </c>
      <c r="M181" s="9">
        <f t="shared" si="107"/>
        <v>93.939278513778902</v>
      </c>
      <c r="N181" s="9">
        <f t="shared" si="82"/>
        <v>1.0149235137788963</v>
      </c>
      <c r="O181" s="9">
        <f t="shared" si="108"/>
        <v>94.012599701039548</v>
      </c>
      <c r="P181" s="9">
        <f t="shared" si="83"/>
        <v>1.0882447010395424</v>
      </c>
      <c r="Q181" s="34"/>
      <c r="R181" s="9">
        <f t="shared" si="109"/>
        <v>149.88790671702449</v>
      </c>
      <c r="S181" s="9">
        <f t="shared" si="84"/>
        <v>1.2673972829755087</v>
      </c>
      <c r="T181" s="9">
        <f t="shared" si="110"/>
        <v>150.81725393942037</v>
      </c>
      <c r="U181" s="9">
        <f t="shared" si="85"/>
        <v>0.33805006057963283</v>
      </c>
      <c r="V181" s="9">
        <f t="shared" si="111"/>
        <v>150.24346261575607</v>
      </c>
      <c r="W181" s="9">
        <f t="shared" si="86"/>
        <v>0.91184138424392813</v>
      </c>
      <c r="X181" s="9">
        <f t="shared" si="87"/>
        <v>149.86210820952184</v>
      </c>
      <c r="Y181" s="9">
        <f t="shared" si="88"/>
        <v>1.2931957904781655</v>
      </c>
      <c r="AB181" s="9">
        <f t="shared" si="112"/>
        <v>-0.13999550598470584</v>
      </c>
      <c r="AC181" s="9">
        <f t="shared" si="89"/>
        <v>93.799283007794202</v>
      </c>
      <c r="AD181" s="10">
        <f t="shared" si="90"/>
        <v>8.8651385579875295E-5</v>
      </c>
      <c r="AE181" s="9">
        <f t="shared" si="113"/>
        <v>-0.3243719607935277</v>
      </c>
      <c r="AF181" s="9">
        <f t="shared" si="91"/>
        <v>93.614906552985374</v>
      </c>
      <c r="AG181" s="10">
        <f t="shared" si="92"/>
        <v>5.5224666519480062E-5</v>
      </c>
      <c r="AH181" s="9">
        <f t="shared" si="114"/>
        <v>-0.32248900646837753</v>
      </c>
      <c r="AI181" s="9">
        <f t="shared" si="93"/>
        <v>93.616789507310529</v>
      </c>
      <c r="AJ181" s="10">
        <f t="shared" si="94"/>
        <v>5.5526243700666252E-5</v>
      </c>
      <c r="AK181" s="17">
        <f t="shared" si="115"/>
        <v>0.35683455838904621</v>
      </c>
      <c r="AL181" s="9">
        <f t="shared" si="95"/>
        <v>94.296113072167941</v>
      </c>
      <c r="AM181" s="10">
        <f t="shared" si="96"/>
        <v>2.179194220508093E-4</v>
      </c>
      <c r="AO181" s="9">
        <f t="shared" si="116"/>
        <v>7.3333404113375911E-2</v>
      </c>
      <c r="AP181" s="9">
        <f t="shared" si="97"/>
        <v>150.31679601986946</v>
      </c>
      <c r="AQ181" s="10">
        <f t="shared" si="98"/>
        <v>3.0772842794518523E-5</v>
      </c>
      <c r="AR181" s="9">
        <f t="shared" si="117"/>
        <v>-0.25384635290893903</v>
      </c>
      <c r="AS181" s="9">
        <f t="shared" si="99"/>
        <v>149.98961626284714</v>
      </c>
      <c r="AT181" s="10">
        <f t="shared" si="100"/>
        <v>5.9472702461934828E-5</v>
      </c>
      <c r="AU181" s="9">
        <f t="shared" si="118"/>
        <v>-0.7463495356773846</v>
      </c>
      <c r="AV181" s="9">
        <f t="shared" si="101"/>
        <v>149.49711308007869</v>
      </c>
      <c r="AW181" s="10">
        <f t="shared" si="102"/>
        <v>1.2034340165731213E-4</v>
      </c>
      <c r="AX181" s="9">
        <f t="shared" si="119"/>
        <v>-0.67064053434046289</v>
      </c>
      <c r="AY181" s="9">
        <f t="shared" si="103"/>
        <v>149.57282208141561</v>
      </c>
      <c r="AZ181" s="10">
        <f t="shared" si="104"/>
        <v>1.0960509197251759E-4</v>
      </c>
    </row>
    <row r="182" spans="1:52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  <c r="G182" s="2"/>
      <c r="H182" s="34"/>
      <c r="I182" s="9">
        <f t="shared" si="105"/>
        <v>94.363991162891438</v>
      </c>
      <c r="J182" s="9">
        <f t="shared" si="80"/>
        <v>0.3415678371085562</v>
      </c>
      <c r="K182" s="9">
        <f t="shared" si="106"/>
        <v>93.835191732935471</v>
      </c>
      <c r="L182" s="9">
        <f t="shared" si="81"/>
        <v>0.87036726706452328</v>
      </c>
      <c r="M182" s="9">
        <f t="shared" si="107"/>
        <v>93.381070581200504</v>
      </c>
      <c r="N182" s="9">
        <f t="shared" si="82"/>
        <v>1.3244884187994899</v>
      </c>
      <c r="O182" s="9">
        <f t="shared" si="108"/>
        <v>93.196416175259898</v>
      </c>
      <c r="P182" s="9">
        <f t="shared" si="83"/>
        <v>1.5091428247400955</v>
      </c>
      <c r="Q182" s="34"/>
      <c r="R182" s="9">
        <f t="shared" si="109"/>
        <v>150.0780163094708</v>
      </c>
      <c r="S182" s="9">
        <f t="shared" si="84"/>
        <v>3.6328446905291969</v>
      </c>
      <c r="T182" s="9">
        <f t="shared" si="110"/>
        <v>150.93557146062324</v>
      </c>
      <c r="U182" s="9">
        <f t="shared" si="85"/>
        <v>2.7752895393767574</v>
      </c>
      <c r="V182" s="9">
        <f t="shared" si="111"/>
        <v>150.74497537709021</v>
      </c>
      <c r="W182" s="9">
        <f t="shared" si="86"/>
        <v>2.9658856229097807</v>
      </c>
      <c r="X182" s="9">
        <f t="shared" si="87"/>
        <v>150.83200505238045</v>
      </c>
      <c r="Y182" s="9">
        <f t="shared" si="88"/>
        <v>2.8788559476195417</v>
      </c>
      <c r="AB182" s="9">
        <f t="shared" si="112"/>
        <v>-0.20272736997375965</v>
      </c>
      <c r="AC182" s="9">
        <f t="shared" si="89"/>
        <v>93.178343211226746</v>
      </c>
      <c r="AD182" s="10">
        <f t="shared" si="90"/>
        <v>2.6004581374742018E-4</v>
      </c>
      <c r="AE182" s="9">
        <f t="shared" si="113"/>
        <v>-0.38283095373974529</v>
      </c>
      <c r="AF182" s="9">
        <f t="shared" si="91"/>
        <v>92.998239627460762</v>
      </c>
      <c r="AG182" s="10">
        <f t="shared" si="92"/>
        <v>3.2499643171695583E-4</v>
      </c>
      <c r="AH182" s="9">
        <f t="shared" si="114"/>
        <v>-0.42856252321788679</v>
      </c>
      <c r="AI182" s="9">
        <f t="shared" si="93"/>
        <v>92.952508057982612</v>
      </c>
      <c r="AJ182" s="10">
        <f t="shared" si="94"/>
        <v>3.4264005353540057E-4</v>
      </c>
      <c r="AK182" s="17">
        <f t="shared" si="115"/>
        <v>-0.42095155893328129</v>
      </c>
      <c r="AL182" s="9">
        <f t="shared" si="95"/>
        <v>92.960119022267222</v>
      </c>
      <c r="AM182" s="10">
        <f t="shared" si="96"/>
        <v>3.3967133180571197E-4</v>
      </c>
      <c r="AO182" s="9">
        <f t="shared" si="116"/>
        <v>0.13756030769649061</v>
      </c>
      <c r="AP182" s="9">
        <f t="shared" si="97"/>
        <v>150.88253568478672</v>
      </c>
      <c r="AQ182" s="10">
        <f t="shared" si="98"/>
        <v>3.3857088675822973E-4</v>
      </c>
      <c r="AR182" s="9">
        <f t="shared" si="117"/>
        <v>-6.5006574348169144E-2</v>
      </c>
      <c r="AS182" s="9">
        <f t="shared" si="99"/>
        <v>150.67996880274205</v>
      </c>
      <c r="AT182" s="10">
        <f t="shared" si="100"/>
        <v>3.8880502467307466E-4</v>
      </c>
      <c r="AU182" s="9">
        <f t="shared" si="118"/>
        <v>-0.18481150202219829</v>
      </c>
      <c r="AV182" s="9">
        <f t="shared" si="101"/>
        <v>150.56016387506801</v>
      </c>
      <c r="AW182" s="10">
        <f t="shared" si="102"/>
        <v>4.2014984031866451E-4</v>
      </c>
      <c r="AX182" s="9">
        <f t="shared" si="119"/>
        <v>0.32568976698294999</v>
      </c>
      <c r="AY182" s="9">
        <f t="shared" si="103"/>
        <v>151.07066514407316</v>
      </c>
      <c r="AZ182" s="10">
        <f t="shared" si="104"/>
        <v>2.9502796224601606E-4</v>
      </c>
    </row>
    <row r="183" spans="1:52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  <c r="G183" s="2"/>
      <c r="H183" s="34"/>
      <c r="I183" s="9">
        <f t="shared" si="105"/>
        <v>94.415226338457728</v>
      </c>
      <c r="J183" s="9">
        <f t="shared" si="80"/>
        <v>1.436290661542273</v>
      </c>
      <c r="K183" s="9">
        <f t="shared" si="106"/>
        <v>94.139820276408059</v>
      </c>
      <c r="L183" s="9">
        <f t="shared" si="81"/>
        <v>1.7116967235919418</v>
      </c>
      <c r="M183" s="9">
        <f t="shared" si="107"/>
        <v>94.109539211540223</v>
      </c>
      <c r="N183" s="9">
        <f t="shared" si="82"/>
        <v>1.7419777884597778</v>
      </c>
      <c r="O183" s="9">
        <f t="shared" si="108"/>
        <v>94.328273293814973</v>
      </c>
      <c r="P183" s="9">
        <f t="shared" si="83"/>
        <v>1.5232437061850277</v>
      </c>
      <c r="Q183" s="34"/>
      <c r="R183" s="9">
        <f t="shared" si="109"/>
        <v>150.62294301305016</v>
      </c>
      <c r="S183" s="9">
        <f t="shared" si="84"/>
        <v>2.3016080130501564</v>
      </c>
      <c r="T183" s="9">
        <f t="shared" si="110"/>
        <v>151.90692279940509</v>
      </c>
      <c r="U183" s="9">
        <f t="shared" si="85"/>
        <v>3.58558779940509</v>
      </c>
      <c r="V183" s="9">
        <f t="shared" si="111"/>
        <v>152.37621246969059</v>
      </c>
      <c r="W183" s="9">
        <f t="shared" si="86"/>
        <v>4.0548774696905809</v>
      </c>
      <c r="X183" s="9">
        <f t="shared" si="87"/>
        <v>152.99114701309509</v>
      </c>
      <c r="Y183" s="9">
        <f t="shared" si="88"/>
        <v>4.6698120130950826</v>
      </c>
      <c r="AB183" s="9">
        <f t="shared" si="112"/>
        <v>-6.3047969926737779E-2</v>
      </c>
      <c r="AC183" s="9">
        <f t="shared" si="89"/>
        <v>94.046491241613481</v>
      </c>
      <c r="AD183" s="10">
        <f t="shared" si="90"/>
        <v>3.5462457338337458E-4</v>
      </c>
      <c r="AE183" s="9">
        <f t="shared" si="113"/>
        <v>-0.10500605771987914</v>
      </c>
      <c r="AF183" s="9">
        <f t="shared" si="91"/>
        <v>94.004533153820347</v>
      </c>
      <c r="AG183" s="10">
        <f t="shared" si="92"/>
        <v>3.7130279026529613E-4</v>
      </c>
      <c r="AH183" s="9">
        <f t="shared" si="114"/>
        <v>9.2101495883036011E-2</v>
      </c>
      <c r="AI183" s="9">
        <f t="shared" si="93"/>
        <v>94.201640707423266</v>
      </c>
      <c r="AJ183" s="10">
        <f t="shared" si="94"/>
        <v>2.9628166932700015E-4</v>
      </c>
      <c r="AK183" s="17">
        <f t="shared" si="115"/>
        <v>0.55605560194876924</v>
      </c>
      <c r="AL183" s="9">
        <f t="shared" si="95"/>
        <v>94.665594813488994</v>
      </c>
      <c r="AM183" s="10">
        <f t="shared" si="96"/>
        <v>1.5307857358360188E-4</v>
      </c>
      <c r="AO183" s="9">
        <f t="shared" si="116"/>
        <v>0.36161182543207282</v>
      </c>
      <c r="AP183" s="9">
        <f t="shared" si="97"/>
        <v>152.73782429512266</v>
      </c>
      <c r="AQ183" s="10">
        <f t="shared" si="98"/>
        <v>8.8663957623081918E-4</v>
      </c>
      <c r="AR183" s="9">
        <f t="shared" si="117"/>
        <v>0.35905434238896622</v>
      </c>
      <c r="AS183" s="9">
        <f t="shared" si="99"/>
        <v>152.73526681207954</v>
      </c>
      <c r="AT183" s="10">
        <f t="shared" si="100"/>
        <v>8.8561301011296737E-4</v>
      </c>
      <c r="AU183" s="9">
        <f t="shared" si="118"/>
        <v>0.63241036555795849</v>
      </c>
      <c r="AV183" s="9">
        <f t="shared" si="101"/>
        <v>153.00862283524853</v>
      </c>
      <c r="AW183" s="10">
        <f t="shared" si="102"/>
        <v>9.9870217363302286E-4</v>
      </c>
      <c r="AX183" s="9">
        <f t="shared" si="119"/>
        <v>1.4354049937577591</v>
      </c>
      <c r="AY183" s="9">
        <f t="shared" si="103"/>
        <v>153.81161746344836</v>
      </c>
      <c r="AZ183" s="10">
        <f t="shared" si="104"/>
        <v>1.370194202275646E-3</v>
      </c>
    </row>
    <row r="184" spans="1:52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  <c r="G184" s="2"/>
      <c r="H184" s="34"/>
      <c r="I184" s="9">
        <f t="shared" si="105"/>
        <v>94.630669937689063</v>
      </c>
      <c r="J184" s="9">
        <f t="shared" si="80"/>
        <v>11.255416062310942</v>
      </c>
      <c r="K184" s="9">
        <f t="shared" si="106"/>
        <v>94.738914129665233</v>
      </c>
      <c r="L184" s="9">
        <f t="shared" si="81"/>
        <v>11.147171870334773</v>
      </c>
      <c r="M184" s="9">
        <f t="shared" si="107"/>
        <v>95.067626995193109</v>
      </c>
      <c r="N184" s="9">
        <f t="shared" si="82"/>
        <v>10.818459004806897</v>
      </c>
      <c r="O184" s="9">
        <f t="shared" si="108"/>
        <v>95.470706073453741</v>
      </c>
      <c r="P184" s="9">
        <f t="shared" si="83"/>
        <v>10.415379926546265</v>
      </c>
      <c r="Q184" s="34"/>
      <c r="R184" s="9">
        <f t="shared" si="109"/>
        <v>150.27770181109264</v>
      </c>
      <c r="S184" s="9">
        <f t="shared" si="84"/>
        <v>1.7475508110926512</v>
      </c>
      <c r="T184" s="9">
        <f t="shared" si="110"/>
        <v>150.65196706961331</v>
      </c>
      <c r="U184" s="9">
        <f t="shared" si="85"/>
        <v>2.1218160696133168</v>
      </c>
      <c r="V184" s="9">
        <f t="shared" si="111"/>
        <v>150.14602986136077</v>
      </c>
      <c r="W184" s="9">
        <f t="shared" si="86"/>
        <v>1.615878861360784</v>
      </c>
      <c r="X184" s="9">
        <f t="shared" si="87"/>
        <v>149.48878800327378</v>
      </c>
      <c r="Y184" s="9">
        <f t="shared" si="88"/>
        <v>0.9586370032737932</v>
      </c>
      <c r="AB184" s="9">
        <f t="shared" si="112"/>
        <v>9.0122393110205729E-2</v>
      </c>
      <c r="AC184" s="9">
        <f t="shared" si="89"/>
        <v>95.157749388303316</v>
      </c>
      <c r="AD184" s="10">
        <f t="shared" si="90"/>
        <v>1.0265662746192466E-2</v>
      </c>
      <c r="AE184" s="9">
        <f t="shared" si="113"/>
        <v>0.16076740262331204</v>
      </c>
      <c r="AF184" s="9">
        <f t="shared" si="91"/>
        <v>95.228394397816416</v>
      </c>
      <c r="AG184" s="10">
        <f t="shared" si="92"/>
        <v>1.0130911176490369E-2</v>
      </c>
      <c r="AH184" s="9">
        <f t="shared" si="114"/>
        <v>0.48179532537946834</v>
      </c>
      <c r="AI184" s="9">
        <f t="shared" si="93"/>
        <v>95.549422320572575</v>
      </c>
      <c r="AJ184" s="10">
        <f t="shared" si="94"/>
        <v>9.5297823417565264E-3</v>
      </c>
      <c r="AK184" s="17">
        <f t="shared" si="115"/>
        <v>0.89778295639726813</v>
      </c>
      <c r="AL184" s="9">
        <f t="shared" si="95"/>
        <v>95.965409951590374</v>
      </c>
      <c r="AM184" s="10">
        <f t="shared" si="96"/>
        <v>8.7781853406628339E-3</v>
      </c>
      <c r="AO184" s="9">
        <f t="shared" si="116"/>
        <v>-2.7157339632209954E-2</v>
      </c>
      <c r="AP184" s="9">
        <f t="shared" si="97"/>
        <v>150.11887252172858</v>
      </c>
      <c r="AQ184" s="10">
        <f t="shared" si="98"/>
        <v>1.144106129787426E-4</v>
      </c>
      <c r="AR184" s="9">
        <f t="shared" si="117"/>
        <v>-0.28825489529072845</v>
      </c>
      <c r="AS184" s="9">
        <f t="shared" si="99"/>
        <v>149.85777496607005</v>
      </c>
      <c r="AT184" s="10">
        <f t="shared" si="100"/>
        <v>7.9895243023950309E-5</v>
      </c>
      <c r="AU184" s="9">
        <f t="shared" si="118"/>
        <v>-0.65575647269153836</v>
      </c>
      <c r="AV184" s="9">
        <f t="shared" si="101"/>
        <v>149.49027338866924</v>
      </c>
      <c r="AW184" s="10">
        <f t="shared" si="102"/>
        <v>4.1785340811200706E-5</v>
      </c>
      <c r="AX184" s="9">
        <f t="shared" si="119"/>
        <v>-1.6803444680166766</v>
      </c>
      <c r="AY184" s="9">
        <f t="shared" si="103"/>
        <v>148.4656853933441</v>
      </c>
      <c r="AZ184" s="10">
        <f t="shared" si="104"/>
        <v>1.8837657775643737E-7</v>
      </c>
    </row>
    <row r="185" spans="1:52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  <c r="G185" s="2"/>
      <c r="H185" s="34"/>
      <c r="I185" s="9">
        <f t="shared" si="105"/>
        <v>96.3189823470357</v>
      </c>
      <c r="J185" s="9">
        <f t="shared" si="80"/>
        <v>12.2351706529643</v>
      </c>
      <c r="K185" s="9">
        <f t="shared" si="106"/>
        <v>98.640424284282403</v>
      </c>
      <c r="L185" s="9">
        <f t="shared" si="81"/>
        <v>9.9137287157175962</v>
      </c>
      <c r="M185" s="9">
        <f t="shared" si="107"/>
        <v>101.01777944783692</v>
      </c>
      <c r="N185" s="9">
        <f t="shared" si="82"/>
        <v>7.5363735521630844</v>
      </c>
      <c r="O185" s="9">
        <f t="shared" si="108"/>
        <v>103.28224101836345</v>
      </c>
      <c r="P185" s="9">
        <f t="shared" si="83"/>
        <v>5.2719119816365492</v>
      </c>
      <c r="Q185" s="34"/>
      <c r="R185" s="9">
        <f t="shared" si="109"/>
        <v>150.01556918942873</v>
      </c>
      <c r="S185" s="9">
        <f t="shared" si="84"/>
        <v>2.3206841894287322</v>
      </c>
      <c r="T185" s="9">
        <f t="shared" si="110"/>
        <v>149.90933144524865</v>
      </c>
      <c r="U185" s="9">
        <f t="shared" si="85"/>
        <v>2.2144464452486545</v>
      </c>
      <c r="V185" s="9">
        <f t="shared" si="111"/>
        <v>149.25729648761234</v>
      </c>
      <c r="W185" s="9">
        <f t="shared" si="86"/>
        <v>1.5624114876123372</v>
      </c>
      <c r="X185" s="9">
        <f t="shared" si="87"/>
        <v>148.76981025081844</v>
      </c>
      <c r="Y185" s="9">
        <f t="shared" si="88"/>
        <v>1.0749252508184384</v>
      </c>
      <c r="AB185" s="9">
        <f t="shared" si="112"/>
        <v>0.96912690204024576</v>
      </c>
      <c r="AC185" s="9">
        <f t="shared" si="89"/>
        <v>101.98690634987716</v>
      </c>
      <c r="AD185" s="10">
        <f t="shared" si="90"/>
        <v>3.6599383430941114E-3</v>
      </c>
      <c r="AE185" s="9">
        <f t="shared" si="113"/>
        <v>1.6081136651284356</v>
      </c>
      <c r="AF185" s="9">
        <f t="shared" si="91"/>
        <v>102.62589311296536</v>
      </c>
      <c r="AG185" s="10">
        <f t="shared" si="92"/>
        <v>2.9823704141594097E-3</v>
      </c>
      <c r="AH185" s="9">
        <f t="shared" si="114"/>
        <v>2.9425560326484206</v>
      </c>
      <c r="AI185" s="9">
        <f t="shared" si="93"/>
        <v>103.96033548048534</v>
      </c>
      <c r="AJ185" s="10">
        <f t="shared" si="94"/>
        <v>1.7908309572399138E-3</v>
      </c>
      <c r="AK185" s="17">
        <f t="shared" si="115"/>
        <v>5.1922970282068253</v>
      </c>
      <c r="AL185" s="9">
        <f t="shared" si="95"/>
        <v>106.21007647604374</v>
      </c>
      <c r="AM185" s="10">
        <f t="shared" si="96"/>
        <v>4.6628418387263123E-4</v>
      </c>
      <c r="AO185" s="9">
        <f t="shared" si="116"/>
        <v>-0.15639374474964399</v>
      </c>
      <c r="AP185" s="9">
        <f t="shared" si="97"/>
        <v>149.1009027428627</v>
      </c>
      <c r="AQ185" s="10">
        <f t="shared" si="98"/>
        <v>9.0625557737865028E-5</v>
      </c>
      <c r="AR185" s="9">
        <f t="shared" si="117"/>
        <v>-0.43837451490515555</v>
      </c>
      <c r="AS185" s="9">
        <f t="shared" si="99"/>
        <v>148.81892197270719</v>
      </c>
      <c r="AT185" s="10">
        <f t="shared" si="100"/>
        <v>5.7920230732037434E-5</v>
      </c>
      <c r="AU185" s="9">
        <f t="shared" si="118"/>
        <v>-0.7605960781671427</v>
      </c>
      <c r="AV185" s="9">
        <f t="shared" si="101"/>
        <v>148.4967004094452</v>
      </c>
      <c r="AW185" s="10">
        <f t="shared" si="102"/>
        <v>2.9472561778404728E-5</v>
      </c>
      <c r="AX185" s="9">
        <f t="shared" si="119"/>
        <v>-1.007475037888673</v>
      </c>
      <c r="AY185" s="9">
        <f t="shared" si="103"/>
        <v>148.24982144972367</v>
      </c>
      <c r="AZ185" s="10">
        <f t="shared" si="104"/>
        <v>1.4117428367324521E-5</v>
      </c>
    </row>
    <row r="186" spans="1:52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  <c r="G186" s="2"/>
      <c r="H186" s="34"/>
      <c r="I186" s="9">
        <f t="shared" si="105"/>
        <v>98.154257944980344</v>
      </c>
      <c r="J186" s="9">
        <f t="shared" si="80"/>
        <v>11.124841055019658</v>
      </c>
      <c r="K186" s="9">
        <f t="shared" si="106"/>
        <v>102.11022933478357</v>
      </c>
      <c r="L186" s="9">
        <f t="shared" si="81"/>
        <v>7.1688696652164339</v>
      </c>
      <c r="M186" s="9">
        <f t="shared" si="107"/>
        <v>105.16278490152661</v>
      </c>
      <c r="N186" s="9">
        <f t="shared" si="82"/>
        <v>4.1163140984733957</v>
      </c>
      <c r="O186" s="9">
        <f t="shared" si="108"/>
        <v>107.23617500459086</v>
      </c>
      <c r="P186" s="9">
        <f t="shared" si="83"/>
        <v>2.04292399540914</v>
      </c>
      <c r="Q186" s="34"/>
      <c r="R186" s="9">
        <f t="shared" si="109"/>
        <v>149.66746656101441</v>
      </c>
      <c r="S186" s="9">
        <f t="shared" si="84"/>
        <v>3.1658335610144093</v>
      </c>
      <c r="T186" s="9">
        <f t="shared" si="110"/>
        <v>149.13427518941162</v>
      </c>
      <c r="U186" s="9">
        <f t="shared" si="85"/>
        <v>2.6326421894116265</v>
      </c>
      <c r="V186" s="9">
        <f t="shared" si="111"/>
        <v>148.39797016942555</v>
      </c>
      <c r="W186" s="9">
        <f t="shared" si="86"/>
        <v>1.89633716942555</v>
      </c>
      <c r="X186" s="9">
        <f t="shared" si="87"/>
        <v>147.9636163127046</v>
      </c>
      <c r="Y186" s="9">
        <f t="shared" si="88"/>
        <v>1.4619833127046036</v>
      </c>
      <c r="AB186" s="9">
        <f t="shared" si="112"/>
        <v>1.4455086847876626</v>
      </c>
      <c r="AC186" s="9">
        <f t="shared" si="89"/>
        <v>106.60829358631428</v>
      </c>
      <c r="AD186" s="10">
        <f t="shared" si="90"/>
        <v>5.9732443985364644E-4</v>
      </c>
      <c r="AE186" s="9">
        <f t="shared" si="113"/>
        <v>2.2423366122687494</v>
      </c>
      <c r="AF186" s="9">
        <f t="shared" si="91"/>
        <v>107.40512151379535</v>
      </c>
      <c r="AG186" s="10">
        <f t="shared" si="92"/>
        <v>2.9407257661151557E-4</v>
      </c>
      <c r="AH186" s="9">
        <f t="shared" si="114"/>
        <v>3.4836582721169926</v>
      </c>
      <c r="AI186" s="9">
        <f t="shared" si="93"/>
        <v>108.6464431736436</v>
      </c>
      <c r="AJ186" s="10">
        <f t="shared" si="94"/>
        <v>3.351666608691274E-5</v>
      </c>
      <c r="AK186" s="17">
        <f t="shared" si="115"/>
        <v>4.3020991898672616</v>
      </c>
      <c r="AL186" s="9">
        <f t="shared" si="95"/>
        <v>109.46488409139387</v>
      </c>
      <c r="AM186" s="10">
        <f t="shared" si="96"/>
        <v>2.8903305257103927E-6</v>
      </c>
      <c r="AO186" s="9">
        <f t="shared" si="116"/>
        <v>-0.2618336307652156</v>
      </c>
      <c r="AP186" s="9">
        <f t="shared" si="97"/>
        <v>148.13613653866034</v>
      </c>
      <c r="AQ186" s="10">
        <f t="shared" si="98"/>
        <v>1.2447633680032807E-4</v>
      </c>
      <c r="AR186" s="9">
        <f t="shared" si="117"/>
        <v>-0.54361246572556376</v>
      </c>
      <c r="AS186" s="9">
        <f t="shared" si="99"/>
        <v>147.85435770369997</v>
      </c>
      <c r="AT186" s="10">
        <f t="shared" si="100"/>
        <v>8.5257758649643473E-5</v>
      </c>
      <c r="AU186" s="9">
        <f t="shared" si="118"/>
        <v>-0.80502468617598333</v>
      </c>
      <c r="AV186" s="9">
        <f t="shared" si="101"/>
        <v>147.59294548324957</v>
      </c>
      <c r="AW186" s="10">
        <f t="shared" si="102"/>
        <v>5.548981983667857E-5</v>
      </c>
      <c r="AX186" s="9">
        <f t="shared" si="119"/>
        <v>-0.88154862614207108</v>
      </c>
      <c r="AY186" s="9">
        <f t="shared" si="103"/>
        <v>147.51642154328349</v>
      </c>
      <c r="AZ186" s="10">
        <f t="shared" si="104"/>
        <v>4.7980655811719002E-5</v>
      </c>
    </row>
    <row r="187" spans="1:52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  <c r="G187" s="2"/>
      <c r="H187" s="34"/>
      <c r="I187" s="9">
        <f t="shared" si="105"/>
        <v>99.822984103233296</v>
      </c>
      <c r="J187" s="9">
        <f t="shared" si="80"/>
        <v>9.8522098967667091</v>
      </c>
      <c r="K187" s="9">
        <f t="shared" si="106"/>
        <v>104.61933371760932</v>
      </c>
      <c r="L187" s="9">
        <f t="shared" si="81"/>
        <v>5.0558602823906824</v>
      </c>
      <c r="M187" s="9">
        <f t="shared" si="107"/>
        <v>107.42675765568697</v>
      </c>
      <c r="N187" s="9">
        <f t="shared" si="82"/>
        <v>2.2484363443130349</v>
      </c>
      <c r="O187" s="9">
        <f t="shared" si="108"/>
        <v>108.76836800114772</v>
      </c>
      <c r="P187" s="9">
        <f t="shared" si="83"/>
        <v>0.90682599885228399</v>
      </c>
      <c r="Q187" s="34"/>
      <c r="R187" s="9">
        <f t="shared" si="109"/>
        <v>149.19259152686223</v>
      </c>
      <c r="S187" s="9">
        <f t="shared" si="84"/>
        <v>0.7794234731377685</v>
      </c>
      <c r="T187" s="9">
        <f t="shared" si="110"/>
        <v>148.21285042311757</v>
      </c>
      <c r="U187" s="9">
        <f t="shared" si="85"/>
        <v>1.7591645768824264</v>
      </c>
      <c r="V187" s="9">
        <f t="shared" si="111"/>
        <v>147.3549847262415</v>
      </c>
      <c r="W187" s="9">
        <f t="shared" si="86"/>
        <v>2.6170302737585018</v>
      </c>
      <c r="X187" s="9">
        <f t="shared" si="87"/>
        <v>146.86712882817616</v>
      </c>
      <c r="Y187" s="9">
        <f t="shared" si="88"/>
        <v>3.1048861718238356</v>
      </c>
      <c r="AB187" s="9">
        <f t="shared" si="112"/>
        <v>1.5682782951935677</v>
      </c>
      <c r="AC187" s="9">
        <f t="shared" si="89"/>
        <v>108.99503595088053</v>
      </c>
      <c r="AD187" s="10">
        <f t="shared" si="90"/>
        <v>3.8459431591992992E-5</v>
      </c>
      <c r="AE187" s="9">
        <f t="shared" si="113"/>
        <v>2.2477456477416529</v>
      </c>
      <c r="AF187" s="9">
        <f t="shared" si="91"/>
        <v>109.67450330342862</v>
      </c>
      <c r="AG187" s="10">
        <f t="shared" si="92"/>
        <v>3.9660462807016835E-11</v>
      </c>
      <c r="AH187" s="9">
        <f t="shared" si="114"/>
        <v>2.9347997890365098</v>
      </c>
      <c r="AI187" s="9">
        <f t="shared" si="93"/>
        <v>110.36155744472347</v>
      </c>
      <c r="AJ187" s="10">
        <f t="shared" si="94"/>
        <v>3.9164399128204696E-5</v>
      </c>
      <c r="AK187" s="17">
        <f t="shared" si="115"/>
        <v>2.5696917195163982</v>
      </c>
      <c r="AL187" s="9">
        <f t="shared" si="95"/>
        <v>109.99644937520337</v>
      </c>
      <c r="AM187" s="10">
        <f t="shared" si="96"/>
        <v>8.5799347160030848E-6</v>
      </c>
      <c r="AO187" s="9">
        <f t="shared" si="116"/>
        <v>-0.37900640262804092</v>
      </c>
      <c r="AP187" s="9">
        <f t="shared" si="97"/>
        <v>146.97597832361345</v>
      </c>
      <c r="AQ187" s="10">
        <f t="shared" si="98"/>
        <v>3.9909271273642747E-4</v>
      </c>
      <c r="AR187" s="9">
        <f t="shared" si="117"/>
        <v>-0.66845571009018556</v>
      </c>
      <c r="AS187" s="9">
        <f t="shared" si="99"/>
        <v>146.68652901615133</v>
      </c>
      <c r="AT187" s="10">
        <f t="shared" si="100"/>
        <v>4.7993097932178344E-4</v>
      </c>
      <c r="AU187" s="9">
        <f t="shared" si="118"/>
        <v>-0.91210702682961387</v>
      </c>
      <c r="AV187" s="9">
        <f t="shared" si="101"/>
        <v>146.44287769941189</v>
      </c>
      <c r="AW187" s="10">
        <f t="shared" si="102"/>
        <v>5.5375371964789817E-4</v>
      </c>
      <c r="AX187" s="9">
        <f t="shared" si="119"/>
        <v>-1.0187699206277541</v>
      </c>
      <c r="AY187" s="9">
        <f t="shared" si="103"/>
        <v>146.33621480561374</v>
      </c>
      <c r="AZ187" s="10">
        <f t="shared" si="104"/>
        <v>5.8773230665738513E-4</v>
      </c>
    </row>
    <row r="188" spans="1:52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  <c r="G188" s="2"/>
      <c r="H188" s="34"/>
      <c r="I188" s="9">
        <f t="shared" si="105"/>
        <v>101.3008155877483</v>
      </c>
      <c r="J188" s="9">
        <f t="shared" si="80"/>
        <v>12.200862412251695</v>
      </c>
      <c r="K188" s="9">
        <f t="shared" si="106"/>
        <v>106.38888481644605</v>
      </c>
      <c r="L188" s="9">
        <f t="shared" si="81"/>
        <v>7.1127931835539471</v>
      </c>
      <c r="M188" s="9">
        <f t="shared" si="107"/>
        <v>108.66339764505915</v>
      </c>
      <c r="N188" s="9">
        <f t="shared" si="82"/>
        <v>4.8382803549408493</v>
      </c>
      <c r="O188" s="9">
        <f t="shared" si="108"/>
        <v>109.44848750028693</v>
      </c>
      <c r="P188" s="9">
        <f t="shared" si="83"/>
        <v>4.0531904997130681</v>
      </c>
      <c r="Q188" s="34"/>
      <c r="R188" s="9">
        <f t="shared" si="109"/>
        <v>149.30950504783289</v>
      </c>
      <c r="S188" s="9">
        <f t="shared" si="84"/>
        <v>2.4126019521671083</v>
      </c>
      <c r="T188" s="9">
        <f t="shared" si="110"/>
        <v>148.82855802502641</v>
      </c>
      <c r="U188" s="9">
        <f t="shared" si="85"/>
        <v>2.8935489749735837</v>
      </c>
      <c r="V188" s="9">
        <f t="shared" si="111"/>
        <v>148.79435137680866</v>
      </c>
      <c r="W188" s="9">
        <f t="shared" si="86"/>
        <v>2.9277556231913309</v>
      </c>
      <c r="X188" s="9">
        <f t="shared" si="87"/>
        <v>149.19579345704403</v>
      </c>
      <c r="Y188" s="9">
        <f t="shared" si="88"/>
        <v>2.5263135429559611</v>
      </c>
      <c r="AB188" s="9">
        <f t="shared" si="112"/>
        <v>1.5185325493203594</v>
      </c>
      <c r="AC188" s="9">
        <f t="shared" si="89"/>
        <v>110.1819301943795</v>
      </c>
      <c r="AD188" s="10">
        <f t="shared" si="90"/>
        <v>8.5547164790543819E-4</v>
      </c>
      <c r="AE188" s="9">
        <f t="shared" si="113"/>
        <v>1.9949692331492845</v>
      </c>
      <c r="AF188" s="9">
        <f t="shared" si="91"/>
        <v>110.65836687820844</v>
      </c>
      <c r="AG188" s="10">
        <f t="shared" si="92"/>
        <v>6.2754403138037113E-4</v>
      </c>
      <c r="AH188" s="9">
        <f t="shared" si="114"/>
        <v>2.1706278791875611</v>
      </c>
      <c r="AI188" s="9">
        <f t="shared" si="93"/>
        <v>110.83402552424671</v>
      </c>
      <c r="AJ188" s="10">
        <f t="shared" si="94"/>
        <v>5.5240034289291402E-4</v>
      </c>
      <c r="AK188" s="17">
        <f t="shared" si="115"/>
        <v>1.436597748893812</v>
      </c>
      <c r="AL188" s="9">
        <f t="shared" si="95"/>
        <v>110.09999539395297</v>
      </c>
      <c r="AM188" s="10">
        <f t="shared" si="96"/>
        <v>8.9822060681444345E-4</v>
      </c>
      <c r="AO188" s="9">
        <f t="shared" si="116"/>
        <v>-0.10625044464875985</v>
      </c>
      <c r="AP188" s="9">
        <f t="shared" si="97"/>
        <v>148.6881009321599</v>
      </c>
      <c r="AQ188" s="10">
        <f t="shared" si="98"/>
        <v>3.9988504224332212E-4</v>
      </c>
      <c r="AR188" s="9">
        <f t="shared" si="117"/>
        <v>-0.14150011992584766</v>
      </c>
      <c r="AS188" s="9">
        <f t="shared" si="99"/>
        <v>148.65285125688283</v>
      </c>
      <c r="AT188" s="10">
        <f t="shared" si="100"/>
        <v>4.0923090481138761E-4</v>
      </c>
      <c r="AU188" s="9">
        <f t="shared" si="118"/>
        <v>0.14605612799893708</v>
      </c>
      <c r="AV188" s="9">
        <f t="shared" si="101"/>
        <v>148.94040750480761</v>
      </c>
      <c r="AW188" s="10">
        <f t="shared" si="102"/>
        <v>3.3614193283228308E-4</v>
      </c>
      <c r="AX188" s="9">
        <f t="shared" si="119"/>
        <v>1.0706461648879282</v>
      </c>
      <c r="AY188" s="9">
        <f t="shared" si="103"/>
        <v>149.8649975416966</v>
      </c>
      <c r="AZ188" s="10">
        <f t="shared" si="104"/>
        <v>1.4982258062013577E-4</v>
      </c>
    </row>
    <row r="189" spans="1:52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  <c r="G189" s="2"/>
      <c r="H189" s="34"/>
      <c r="I189" s="9">
        <f t="shared" si="105"/>
        <v>103.13094494958605</v>
      </c>
      <c r="J189" s="9">
        <f t="shared" si="80"/>
        <v>7.7901900504139547</v>
      </c>
      <c r="K189" s="9">
        <f t="shared" si="106"/>
        <v>108.87836243068992</v>
      </c>
      <c r="L189" s="9">
        <f t="shared" si="81"/>
        <v>2.0427725693100882</v>
      </c>
      <c r="M189" s="9">
        <f t="shared" si="107"/>
        <v>111.32445184027662</v>
      </c>
      <c r="N189" s="9">
        <f t="shared" si="82"/>
        <v>0.40331684027661652</v>
      </c>
      <c r="O189" s="9">
        <f t="shared" si="108"/>
        <v>112.48838037507174</v>
      </c>
      <c r="P189" s="9">
        <f t="shared" si="83"/>
        <v>1.5672453750717352</v>
      </c>
      <c r="Q189" s="34"/>
      <c r="R189" s="9">
        <f t="shared" si="109"/>
        <v>149.67139534065794</v>
      </c>
      <c r="S189" s="9">
        <f t="shared" si="84"/>
        <v>4.5664896593420679</v>
      </c>
      <c r="T189" s="9">
        <f t="shared" si="110"/>
        <v>149.84130016626716</v>
      </c>
      <c r="U189" s="9">
        <f t="shared" si="85"/>
        <v>4.3965848337328453</v>
      </c>
      <c r="V189" s="9">
        <f t="shared" si="111"/>
        <v>150.4046169695639</v>
      </c>
      <c r="W189" s="9">
        <f t="shared" si="86"/>
        <v>3.833268030436102</v>
      </c>
      <c r="X189" s="9">
        <f t="shared" si="87"/>
        <v>151.09052861426102</v>
      </c>
      <c r="Y189" s="9">
        <f t="shared" si="88"/>
        <v>3.1473563857389877</v>
      </c>
      <c r="AB189" s="9">
        <f t="shared" si="112"/>
        <v>1.6899107962049267</v>
      </c>
      <c r="AC189" s="9">
        <f t="shared" si="89"/>
        <v>113.01436263648155</v>
      </c>
      <c r="AD189" s="10">
        <f t="shared" si="90"/>
        <v>3.5612651544927317E-4</v>
      </c>
      <c r="AE189" s="9">
        <f t="shared" si="113"/>
        <v>2.1614904736663321</v>
      </c>
      <c r="AF189" s="9">
        <f t="shared" si="91"/>
        <v>113.48594231394296</v>
      </c>
      <c r="AG189" s="10">
        <f t="shared" si="92"/>
        <v>5.3466391884940347E-4</v>
      </c>
      <c r="AH189" s="9">
        <f t="shared" si="114"/>
        <v>2.3913197214010222</v>
      </c>
      <c r="AI189" s="9">
        <f t="shared" si="93"/>
        <v>113.71577156167764</v>
      </c>
      <c r="AJ189" s="10">
        <f t="shared" si="94"/>
        <v>6.3477828756142564E-4</v>
      </c>
      <c r="AK189" s="17">
        <f t="shared" si="115"/>
        <v>2.4773857282689247</v>
      </c>
      <c r="AL189" s="9">
        <f t="shared" si="95"/>
        <v>113.80183756854555</v>
      </c>
      <c r="AM189" s="10">
        <f t="shared" si="96"/>
        <v>6.7447868569444486E-4</v>
      </c>
      <c r="AO189" s="9">
        <f t="shared" si="116"/>
        <v>0.15122696096184018</v>
      </c>
      <c r="AP189" s="9">
        <f t="shared" si="97"/>
        <v>150.55584393052575</v>
      </c>
      <c r="AQ189" s="10">
        <f t="shared" si="98"/>
        <v>5.6989537705786361E-4</v>
      </c>
      <c r="AR189" s="9">
        <f t="shared" si="117"/>
        <v>0.29644130824442438</v>
      </c>
      <c r="AS189" s="9">
        <f t="shared" si="99"/>
        <v>150.70105827780833</v>
      </c>
      <c r="AT189" s="10">
        <f t="shared" si="100"/>
        <v>5.2583010126601578E-4</v>
      </c>
      <c r="AU189" s="9">
        <f t="shared" si="118"/>
        <v>0.80495038713927369</v>
      </c>
      <c r="AV189" s="9">
        <f t="shared" si="101"/>
        <v>151.20956735670319</v>
      </c>
      <c r="AW189" s="10">
        <f t="shared" si="102"/>
        <v>3.8549675888023321E-4</v>
      </c>
      <c r="AX189" s="9">
        <f t="shared" si="119"/>
        <v>1.5293226785751437</v>
      </c>
      <c r="AY189" s="9">
        <f t="shared" si="103"/>
        <v>151.93393964813905</v>
      </c>
      <c r="AZ189" s="10">
        <f t="shared" si="104"/>
        <v>2.2313218834882532E-4</v>
      </c>
    </row>
    <row r="190" spans="1:52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  <c r="G190" s="2"/>
      <c r="H190" s="34"/>
      <c r="I190" s="9">
        <f t="shared" si="105"/>
        <v>104.29947345714814</v>
      </c>
      <c r="J190" s="9">
        <f t="shared" si="80"/>
        <v>8.2338825428518589</v>
      </c>
      <c r="K190" s="9">
        <f t="shared" si="106"/>
        <v>109.59333282994845</v>
      </c>
      <c r="L190" s="9">
        <f t="shared" si="81"/>
        <v>2.9400231700515462</v>
      </c>
      <c r="M190" s="9">
        <f t="shared" si="107"/>
        <v>111.10262757812448</v>
      </c>
      <c r="N190" s="9">
        <f t="shared" si="82"/>
        <v>1.4307284218755143</v>
      </c>
      <c r="O190" s="9">
        <f t="shared" si="108"/>
        <v>111.31294634376795</v>
      </c>
      <c r="P190" s="9">
        <f t="shared" si="83"/>
        <v>1.2204096562320501</v>
      </c>
      <c r="Q190" s="34"/>
      <c r="R190" s="9">
        <f t="shared" si="109"/>
        <v>150.35636878955924</v>
      </c>
      <c r="S190" s="9">
        <f t="shared" si="84"/>
        <v>8.1772162104407471</v>
      </c>
      <c r="T190" s="9">
        <f t="shared" si="110"/>
        <v>151.38010485807365</v>
      </c>
      <c r="U190" s="9">
        <f t="shared" si="85"/>
        <v>7.1534801419263374</v>
      </c>
      <c r="V190" s="9">
        <f t="shared" si="111"/>
        <v>152.51291438630375</v>
      </c>
      <c r="W190" s="9">
        <f t="shared" si="86"/>
        <v>6.0206706136962396</v>
      </c>
      <c r="X190" s="9">
        <f t="shared" si="87"/>
        <v>153.45104590356527</v>
      </c>
      <c r="Y190" s="9">
        <f t="shared" si="88"/>
        <v>5.082539096434715</v>
      </c>
      <c r="AB190" s="9">
        <f t="shared" si="112"/>
        <v>1.4031505374513666</v>
      </c>
      <c r="AC190" s="9">
        <f t="shared" si="89"/>
        <v>112.50577811557585</v>
      </c>
      <c r="AD190" s="10">
        <f t="shared" si="90"/>
        <v>6.0056407952132358E-8</v>
      </c>
      <c r="AE190" s="9">
        <f t="shared" si="113"/>
        <v>1.5656617897117142</v>
      </c>
      <c r="AF190" s="9">
        <f t="shared" si="91"/>
        <v>112.66828936783619</v>
      </c>
      <c r="AG190" s="10">
        <f t="shared" si="92"/>
        <v>1.4377261730189083E-6</v>
      </c>
      <c r="AH190" s="9">
        <f t="shared" si="114"/>
        <v>1.2154049288020996</v>
      </c>
      <c r="AI190" s="9">
        <f t="shared" si="93"/>
        <v>112.31803250692658</v>
      </c>
      <c r="AJ190" s="10">
        <f t="shared" si="94"/>
        <v>3.6611733431130079E-6</v>
      </c>
      <c r="AK190" s="17">
        <f t="shared" si="115"/>
        <v>0.18305723641101992</v>
      </c>
      <c r="AL190" s="9">
        <f t="shared" si="95"/>
        <v>111.2856848145355</v>
      </c>
      <c r="AM190" s="10">
        <f t="shared" si="96"/>
        <v>1.2292430151859241E-4</v>
      </c>
      <c r="AO190" s="9">
        <f t="shared" si="116"/>
        <v>0.44478752932854082</v>
      </c>
      <c r="AP190" s="9">
        <f t="shared" si="97"/>
        <v>152.9577019156323</v>
      </c>
      <c r="AQ190" s="10">
        <f t="shared" si="98"/>
        <v>1.2370428869290821E-3</v>
      </c>
      <c r="AR190" s="9">
        <f t="shared" si="117"/>
        <v>0.74940533536827947</v>
      </c>
      <c r="AS190" s="9">
        <f t="shared" si="99"/>
        <v>153.26231972167201</v>
      </c>
      <c r="AT190" s="10">
        <f t="shared" si="100"/>
        <v>1.1055723898866865E-3</v>
      </c>
      <c r="AU190" s="9">
        <f t="shared" si="118"/>
        <v>1.3914565504595306</v>
      </c>
      <c r="AV190" s="9">
        <f t="shared" si="101"/>
        <v>153.90437093676329</v>
      </c>
      <c r="AW190" s="10">
        <f t="shared" si="102"/>
        <v>8.5265229689754558E-4</v>
      </c>
      <c r="AX190" s="9">
        <f t="shared" si="119"/>
        <v>2.0214512060151395</v>
      </c>
      <c r="AY190" s="9">
        <f t="shared" si="103"/>
        <v>154.53436559231889</v>
      </c>
      <c r="AZ190" s="10">
        <f t="shared" si="104"/>
        <v>6.3636736768407718E-4</v>
      </c>
    </row>
    <row r="191" spans="1:52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  <c r="G191" s="2"/>
      <c r="H191" s="34"/>
      <c r="I191" s="9">
        <f t="shared" si="105"/>
        <v>105.53455583857593</v>
      </c>
      <c r="J191" s="9">
        <f t="shared" si="80"/>
        <v>3.6520671614240712</v>
      </c>
      <c r="K191" s="9">
        <f t="shared" si="106"/>
        <v>110.62234093946648</v>
      </c>
      <c r="L191" s="9">
        <f t="shared" si="81"/>
        <v>1.4357179394664854</v>
      </c>
      <c r="M191" s="9">
        <f t="shared" si="107"/>
        <v>111.88952821015602</v>
      </c>
      <c r="N191" s="9">
        <f t="shared" si="82"/>
        <v>2.7029052101560183</v>
      </c>
      <c r="O191" s="9">
        <f t="shared" si="108"/>
        <v>112.22825358594199</v>
      </c>
      <c r="P191" s="9">
        <f t="shared" si="83"/>
        <v>3.0416305859419879</v>
      </c>
      <c r="Q191" s="34"/>
      <c r="R191" s="9">
        <f t="shared" si="109"/>
        <v>151.58295122112534</v>
      </c>
      <c r="S191" s="9">
        <f t="shared" si="84"/>
        <v>7.7958637788746614</v>
      </c>
      <c r="T191" s="9">
        <f t="shared" si="110"/>
        <v>153.88382290774788</v>
      </c>
      <c r="U191" s="9">
        <f t="shared" si="85"/>
        <v>5.4949920922521187</v>
      </c>
      <c r="V191" s="9">
        <f t="shared" si="111"/>
        <v>155.82428322383669</v>
      </c>
      <c r="W191" s="9">
        <f t="shared" si="86"/>
        <v>3.5545317761633157</v>
      </c>
      <c r="X191" s="9">
        <f t="shared" si="87"/>
        <v>157.2629502258913</v>
      </c>
      <c r="Y191" s="9">
        <f t="shared" si="88"/>
        <v>2.1158647741087009</v>
      </c>
      <c r="AB191" s="9">
        <f t="shared" si="112"/>
        <v>1.3107130516383914</v>
      </c>
      <c r="AC191" s="9">
        <f t="shared" si="89"/>
        <v>113.2002412617944</v>
      </c>
      <c r="AD191" s="10">
        <f t="shared" si="90"/>
        <v>1.3512423866859776E-3</v>
      </c>
      <c r="AE191" s="9">
        <f t="shared" si="113"/>
        <v>1.3709715002916687</v>
      </c>
      <c r="AF191" s="9">
        <f t="shared" si="91"/>
        <v>113.26049971044769</v>
      </c>
      <c r="AG191" s="10">
        <f t="shared" si="92"/>
        <v>1.3921207126343677E-3</v>
      </c>
      <c r="AH191" s="9">
        <f t="shared" si="114"/>
        <v>1.0225779952553442</v>
      </c>
      <c r="AI191" s="9">
        <f t="shared" si="93"/>
        <v>112.91210620541136</v>
      </c>
      <c r="AJ191" s="10">
        <f t="shared" si="94"/>
        <v>1.164196667478637E-3</v>
      </c>
      <c r="AK191" s="17">
        <f t="shared" si="115"/>
        <v>0.69632412268845534</v>
      </c>
      <c r="AL191" s="9">
        <f t="shared" si="95"/>
        <v>112.58585233284447</v>
      </c>
      <c r="AM191" s="10">
        <f t="shared" si="96"/>
        <v>9.6921932182020786E-4</v>
      </c>
      <c r="AO191" s="9">
        <f t="shared" si="116"/>
        <v>0.87477472555920044</v>
      </c>
      <c r="AP191" s="9">
        <f t="shared" si="97"/>
        <v>156.69905794939589</v>
      </c>
      <c r="AQ191" s="10">
        <f t="shared" si="98"/>
        <v>2.8270250552757978E-4</v>
      </c>
      <c r="AR191" s="9">
        <f t="shared" si="117"/>
        <v>1.3898962109094444</v>
      </c>
      <c r="AS191" s="9">
        <f t="shared" si="99"/>
        <v>157.21417943474614</v>
      </c>
      <c r="AT191" s="10">
        <f t="shared" si="100"/>
        <v>1.8446262833238136E-4</v>
      </c>
      <c r="AU191" s="9">
        <f t="shared" si="118"/>
        <v>2.2554170796425641</v>
      </c>
      <c r="AV191" s="9">
        <f t="shared" si="101"/>
        <v>158.07970030347926</v>
      </c>
      <c r="AW191" s="10">
        <f t="shared" si="102"/>
        <v>6.6440639625208302E-5</v>
      </c>
      <c r="AX191" s="9">
        <f t="shared" si="119"/>
        <v>3.1178811928052692</v>
      </c>
      <c r="AY191" s="9">
        <f t="shared" si="103"/>
        <v>158.94216441664196</v>
      </c>
      <c r="AZ191" s="10">
        <f t="shared" si="104"/>
        <v>7.5059713512556436E-6</v>
      </c>
    </row>
    <row r="192" spans="1:52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  <c r="G192" s="2"/>
      <c r="H192" s="34"/>
      <c r="I192" s="9">
        <f t="shared" si="105"/>
        <v>106.08236591278953</v>
      </c>
      <c r="J192" s="9">
        <f t="shared" si="80"/>
        <v>6.7330030872104771</v>
      </c>
      <c r="K192" s="9">
        <f t="shared" si="106"/>
        <v>110.11983966065321</v>
      </c>
      <c r="L192" s="9">
        <f t="shared" si="81"/>
        <v>2.6955293393467912</v>
      </c>
      <c r="M192" s="9">
        <f t="shared" si="107"/>
        <v>110.40293034457021</v>
      </c>
      <c r="N192" s="9">
        <f t="shared" si="82"/>
        <v>2.4124386554297956</v>
      </c>
      <c r="O192" s="9">
        <f t="shared" si="108"/>
        <v>109.9470306464855</v>
      </c>
      <c r="P192" s="9">
        <f t="shared" si="83"/>
        <v>2.8683383535145026</v>
      </c>
      <c r="Q192" s="34"/>
      <c r="R192" s="9">
        <f t="shared" si="109"/>
        <v>152.75233078795654</v>
      </c>
      <c r="S192" s="9">
        <f t="shared" si="84"/>
        <v>6.4176672120434546</v>
      </c>
      <c r="T192" s="9">
        <f t="shared" si="110"/>
        <v>155.80707014003613</v>
      </c>
      <c r="U192" s="9">
        <f t="shared" si="85"/>
        <v>3.362927859963861</v>
      </c>
      <c r="V192" s="9">
        <f t="shared" si="111"/>
        <v>157.77927570072649</v>
      </c>
      <c r="W192" s="9">
        <f t="shared" si="86"/>
        <v>1.3907222992735058</v>
      </c>
      <c r="X192" s="9">
        <f t="shared" si="87"/>
        <v>158.84984880647283</v>
      </c>
      <c r="Y192" s="9">
        <f t="shared" si="88"/>
        <v>0.32014919352715765</v>
      </c>
      <c r="AB192" s="9">
        <f t="shared" si="112"/>
        <v>0.8911164140547615</v>
      </c>
      <c r="AC192" s="9">
        <f t="shared" si="89"/>
        <v>111.29404675862497</v>
      </c>
      <c r="AD192" s="10">
        <f t="shared" si="90"/>
        <v>1.8184689615343742E-4</v>
      </c>
      <c r="AE192" s="9">
        <f t="shared" si="113"/>
        <v>0.65657915882229978</v>
      </c>
      <c r="AF192" s="9">
        <f t="shared" si="91"/>
        <v>111.0595095033925</v>
      </c>
      <c r="AG192" s="10">
        <f t="shared" si="92"/>
        <v>2.4223839771610737E-4</v>
      </c>
      <c r="AH192" s="9">
        <f t="shared" si="114"/>
        <v>-0.10655114212317396</v>
      </c>
      <c r="AI192" s="9">
        <f t="shared" si="93"/>
        <v>110.29637920244703</v>
      </c>
      <c r="AJ192" s="10">
        <f t="shared" si="94"/>
        <v>4.9855867856165431E-4</v>
      </c>
      <c r="AK192" s="17">
        <f t="shared" si="115"/>
        <v>-1.1591595673446677</v>
      </c>
      <c r="AL192" s="9">
        <f t="shared" si="95"/>
        <v>109.24377077722554</v>
      </c>
      <c r="AM192" s="10">
        <f t="shared" si="96"/>
        <v>1.0022790666729179E-3</v>
      </c>
      <c r="AO192" s="9">
        <f t="shared" si="116"/>
        <v>1.0368073882587903</v>
      </c>
      <c r="AP192" s="9">
        <f t="shared" si="97"/>
        <v>158.81608308898527</v>
      </c>
      <c r="AQ192" s="10">
        <f t="shared" si="98"/>
        <v>4.9439639971535554E-6</v>
      </c>
      <c r="AR192" s="9">
        <f t="shared" si="117"/>
        <v>1.531170277404533</v>
      </c>
      <c r="AS192" s="9">
        <f t="shared" si="99"/>
        <v>159.31044597813101</v>
      </c>
      <c r="AT192" s="10">
        <f t="shared" si="100"/>
        <v>7.7858953385414314E-7</v>
      </c>
      <c r="AU192" s="9">
        <f t="shared" si="118"/>
        <v>2.1202260084038205</v>
      </c>
      <c r="AV192" s="9">
        <f t="shared" si="101"/>
        <v>159.89950170913031</v>
      </c>
      <c r="AW192" s="10">
        <f t="shared" si="102"/>
        <v>2.1005478887767098E-5</v>
      </c>
      <c r="AX192" s="9">
        <f t="shared" si="119"/>
        <v>2.12942578427712</v>
      </c>
      <c r="AY192" s="9">
        <f t="shared" si="103"/>
        <v>159.9087014850036</v>
      </c>
      <c r="AZ192" s="10">
        <f t="shared" si="104"/>
        <v>2.1538619999462072E-5</v>
      </c>
    </row>
    <row r="193" spans="1:52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  <c r="G193" s="2"/>
      <c r="H193" s="34"/>
      <c r="I193" s="9">
        <f t="shared" si="105"/>
        <v>107.09231637587109</v>
      </c>
      <c r="J193" s="9">
        <f t="shared" si="80"/>
        <v>7.7196036241289079</v>
      </c>
      <c r="K193" s="9">
        <f t="shared" si="106"/>
        <v>111.06327492942459</v>
      </c>
      <c r="L193" s="9">
        <f t="shared" si="81"/>
        <v>3.7486450705754066</v>
      </c>
      <c r="M193" s="9">
        <f t="shared" si="107"/>
        <v>111.72977160505658</v>
      </c>
      <c r="N193" s="9">
        <f t="shared" si="82"/>
        <v>3.0821483949434167</v>
      </c>
      <c r="O193" s="9">
        <f t="shared" si="108"/>
        <v>112.09828441162136</v>
      </c>
      <c r="P193" s="9">
        <f t="shared" si="83"/>
        <v>2.7136355883786365</v>
      </c>
      <c r="Q193" s="34"/>
      <c r="R193" s="9">
        <f t="shared" si="109"/>
        <v>153.71498086976305</v>
      </c>
      <c r="S193" s="9">
        <f t="shared" si="84"/>
        <v>5.2650151302369466</v>
      </c>
      <c r="T193" s="9">
        <f t="shared" si="110"/>
        <v>156.98409489102349</v>
      </c>
      <c r="U193" s="9">
        <f t="shared" si="85"/>
        <v>1.9959011089765113</v>
      </c>
      <c r="V193" s="9">
        <f t="shared" si="111"/>
        <v>158.54417296532694</v>
      </c>
      <c r="W193" s="9">
        <f t="shared" si="86"/>
        <v>0.4358230346730636</v>
      </c>
      <c r="X193" s="9">
        <f t="shared" si="87"/>
        <v>159.08996070161822</v>
      </c>
      <c r="Y193" s="9">
        <f t="shared" si="88"/>
        <v>0.10996470161822458</v>
      </c>
      <c r="AB193" s="9">
        <f t="shared" si="112"/>
        <v>0.95647514101950359</v>
      </c>
      <c r="AC193" s="9">
        <f t="shared" si="89"/>
        <v>112.68624674607609</v>
      </c>
      <c r="AD193" s="10">
        <f t="shared" si="90"/>
        <v>3.4278282748450282E-4</v>
      </c>
      <c r="AE193" s="9">
        <f t="shared" si="113"/>
        <v>0.82414468423831866</v>
      </c>
      <c r="AF193" s="9">
        <f t="shared" si="91"/>
        <v>112.5539162892949</v>
      </c>
      <c r="AG193" s="10">
        <f t="shared" si="92"/>
        <v>3.8679009420210269E-4</v>
      </c>
      <c r="AH193" s="9">
        <f t="shared" si="114"/>
        <v>0.53847543905112327</v>
      </c>
      <c r="AI193" s="9">
        <f t="shared" si="93"/>
        <v>112.26824704410771</v>
      </c>
      <c r="AJ193" s="10">
        <f t="shared" si="94"/>
        <v>4.9084976321914014E-4</v>
      </c>
      <c r="AK193" s="17">
        <f t="shared" si="115"/>
        <v>0.95394113631171895</v>
      </c>
      <c r="AL193" s="9">
        <f t="shared" si="95"/>
        <v>112.6837127413683</v>
      </c>
      <c r="AM193" s="10">
        <f t="shared" si="96"/>
        <v>3.4360057408015635E-4</v>
      </c>
      <c r="AO193" s="9">
        <f t="shared" si="116"/>
        <v>0.99602086971003911</v>
      </c>
      <c r="AP193" s="9">
        <f t="shared" si="97"/>
        <v>159.54019383503697</v>
      </c>
      <c r="AQ193" s="10">
        <f t="shared" si="98"/>
        <v>1.2416462715404878E-5</v>
      </c>
      <c r="AR193" s="9">
        <f t="shared" si="117"/>
        <v>1.3396020242035123</v>
      </c>
      <c r="AS193" s="9">
        <f t="shared" si="99"/>
        <v>159.88377498953045</v>
      </c>
      <c r="AT193" s="10">
        <f t="shared" si="100"/>
        <v>3.2317631036188312E-5</v>
      </c>
      <c r="AU193" s="9">
        <f t="shared" si="118"/>
        <v>1.5103280736923035</v>
      </c>
      <c r="AV193" s="9">
        <f t="shared" si="101"/>
        <v>160.05450103901924</v>
      </c>
      <c r="AW193" s="10">
        <f t="shared" si="102"/>
        <v>4.5680615775494041E-5</v>
      </c>
      <c r="AX193" s="9">
        <f t="shared" si="119"/>
        <v>0.96957654255195003</v>
      </c>
      <c r="AY193" s="9">
        <f t="shared" si="103"/>
        <v>159.51374950787888</v>
      </c>
      <c r="AZ193" s="10">
        <f t="shared" si="104"/>
        <v>1.1271884268195076E-5</v>
      </c>
    </row>
    <row r="194" spans="1:52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  <c r="G194" s="2"/>
      <c r="H194" s="34"/>
      <c r="I194" s="9">
        <f t="shared" si="105"/>
        <v>108.25025691949043</v>
      </c>
      <c r="J194" s="9">
        <f t="shared" si="80"/>
        <v>6.4593450805095785</v>
      </c>
      <c r="K194" s="9">
        <f t="shared" si="106"/>
        <v>112.37530070412598</v>
      </c>
      <c r="L194" s="9">
        <f t="shared" si="81"/>
        <v>2.3343012958740275</v>
      </c>
      <c r="M194" s="9">
        <f t="shared" si="107"/>
        <v>113.42495322227546</v>
      </c>
      <c r="N194" s="9">
        <f t="shared" si="82"/>
        <v>1.2846487777245414</v>
      </c>
      <c r="O194" s="9">
        <f t="shared" si="108"/>
        <v>114.13351110290535</v>
      </c>
      <c r="P194" s="9">
        <f t="shared" si="83"/>
        <v>0.57609089709465877</v>
      </c>
      <c r="Q194" s="34"/>
      <c r="R194" s="9">
        <f t="shared" si="109"/>
        <v>154.50473313929857</v>
      </c>
      <c r="S194" s="9">
        <f t="shared" si="84"/>
        <v>5.7752658607014382</v>
      </c>
      <c r="T194" s="9">
        <f t="shared" si="110"/>
        <v>157.68266027916528</v>
      </c>
      <c r="U194" s="9">
        <f t="shared" si="85"/>
        <v>2.5973387208347276</v>
      </c>
      <c r="V194" s="9">
        <f t="shared" si="111"/>
        <v>158.78387563439713</v>
      </c>
      <c r="W194" s="9">
        <f t="shared" si="86"/>
        <v>1.4961233656028696</v>
      </c>
      <c r="X194" s="9">
        <f t="shared" si="87"/>
        <v>159.00748717540455</v>
      </c>
      <c r="Y194" s="9">
        <f t="shared" si="88"/>
        <v>1.2725118245954548</v>
      </c>
      <c r="AB194" s="9">
        <f t="shared" si="112"/>
        <v>1.0672811124494097</v>
      </c>
      <c r="AC194" s="9">
        <f t="shared" si="89"/>
        <v>114.49223433472487</v>
      </c>
      <c r="AD194" s="10">
        <f t="shared" si="90"/>
        <v>3.5907927158670262E-6</v>
      </c>
      <c r="AE194" s="9">
        <f t="shared" si="113"/>
        <v>1.0419039174834586</v>
      </c>
      <c r="AF194" s="9">
        <f t="shared" si="91"/>
        <v>114.46685713975891</v>
      </c>
      <c r="AG194" s="10">
        <f t="shared" si="92"/>
        <v>4.4781696310768024E-6</v>
      </c>
      <c r="AH194" s="9">
        <f t="shared" si="114"/>
        <v>1.0589932192266132</v>
      </c>
      <c r="AI194" s="9">
        <f t="shared" si="93"/>
        <v>114.48394644150207</v>
      </c>
      <c r="AJ194" s="10">
        <f t="shared" si="94"/>
        <v>3.8698356914393278E-6</v>
      </c>
      <c r="AK194" s="17">
        <f t="shared" si="115"/>
        <v>1.5839955450828045</v>
      </c>
      <c r="AL194" s="9">
        <f t="shared" si="95"/>
        <v>115.00894876735826</v>
      </c>
      <c r="AM194" s="10">
        <f t="shared" si="96"/>
        <v>6.8100390036267173E-6</v>
      </c>
      <c r="AO194" s="9">
        <f t="shared" si="116"/>
        <v>0.88257313961406292</v>
      </c>
      <c r="AP194" s="9">
        <f t="shared" si="97"/>
        <v>159.6664487740112</v>
      </c>
      <c r="AQ194" s="10">
        <f t="shared" si="98"/>
        <v>1.4653507087431629E-5</v>
      </c>
      <c r="AR194" s="9">
        <f t="shared" si="117"/>
        <v>1.0646271854201836</v>
      </c>
      <c r="AS194" s="9">
        <f t="shared" si="99"/>
        <v>159.84850281981733</v>
      </c>
      <c r="AT194" s="10">
        <f t="shared" si="100"/>
        <v>7.2476172311887446E-6</v>
      </c>
      <c r="AU194" s="9">
        <f t="shared" si="118"/>
        <v>0.9385466416123559</v>
      </c>
      <c r="AV194" s="9">
        <f t="shared" si="101"/>
        <v>159.7224222760095</v>
      </c>
      <c r="AW194" s="10">
        <f t="shared" si="102"/>
        <v>1.2101817787463832E-5</v>
      </c>
      <c r="AX194" s="9">
        <f t="shared" si="119"/>
        <v>0.34918375009246061</v>
      </c>
      <c r="AY194" s="9">
        <f t="shared" si="103"/>
        <v>159.1330593844896</v>
      </c>
      <c r="AZ194" s="10">
        <f t="shared" si="104"/>
        <v>5.1206187853321322E-5</v>
      </c>
    </row>
    <row r="195" spans="1:52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  <c r="G195" s="2"/>
      <c r="H195" s="34"/>
      <c r="I195" s="9">
        <f t="shared" si="105"/>
        <v>109.21915868156685</v>
      </c>
      <c r="J195" s="9">
        <f t="shared" ref="J195:J254" si="120">ABS(C195-I195)</f>
        <v>5.1909513184331502</v>
      </c>
      <c r="K195" s="9">
        <f t="shared" si="106"/>
        <v>113.19230615768188</v>
      </c>
      <c r="L195" s="9">
        <f t="shared" ref="L195:L254" si="121">ABS(C195-K195)</f>
        <v>1.2178038423181192</v>
      </c>
      <c r="M195" s="9">
        <f t="shared" si="107"/>
        <v>114.13151005002396</v>
      </c>
      <c r="N195" s="9">
        <f t="shared" ref="N195:N254" si="122">ABS(C195-M195)</f>
        <v>0.27859994997604076</v>
      </c>
      <c r="O195" s="9">
        <f t="shared" si="108"/>
        <v>114.56557927572634</v>
      </c>
      <c r="P195" s="9">
        <f t="shared" ref="P195:P254" si="123">ABS(C195-O195)</f>
        <v>0.15546927572633251</v>
      </c>
      <c r="Q195" s="34"/>
      <c r="R195" s="9">
        <f t="shared" si="109"/>
        <v>155.37102301840378</v>
      </c>
      <c r="S195" s="9">
        <f t="shared" ref="S195:S254" si="124">ABS(E195-R195)</f>
        <v>3.388971981596228</v>
      </c>
      <c r="T195" s="9">
        <f t="shared" si="110"/>
        <v>158.59172883145743</v>
      </c>
      <c r="U195" s="9">
        <f t="shared" ref="U195:U254" si="125">ABS(E195-T195)</f>
        <v>0.16826616854257281</v>
      </c>
      <c r="V195" s="9">
        <f t="shared" si="111"/>
        <v>159.60674348547872</v>
      </c>
      <c r="W195" s="9">
        <f t="shared" ref="W195:W254" si="126">ABS(E195-V195)</f>
        <v>0.84674848547871306</v>
      </c>
      <c r="X195" s="9">
        <f t="shared" ref="X195:X253" si="127">0.75*E194+(1-0.75)*X194</f>
        <v>159.96187104385115</v>
      </c>
      <c r="Y195" s="9">
        <f t="shared" ref="Y195:Y254" si="128">ABS(E195-X195)</f>
        <v>1.2018760438511435</v>
      </c>
      <c r="AB195" s="9">
        <f t="shared" si="112"/>
        <v>1.0131724697442732</v>
      </c>
      <c r="AC195" s="9">
        <f t="shared" ref="AC195:AC254" si="129">M195+AB195</f>
        <v>115.14468251976824</v>
      </c>
      <c r="AD195" s="10">
        <f t="shared" ref="AD195:AD254" si="130">ABS(((C195-AC195)/C195)^2)</f>
        <v>4.1223090573742898E-5</v>
      </c>
      <c r="AE195" s="9">
        <f t="shared" si="113"/>
        <v>0.9580671450497189</v>
      </c>
      <c r="AF195" s="9">
        <f t="shared" ref="AF195:AF254" si="131">M195+AE195</f>
        <v>115.08957719507369</v>
      </c>
      <c r="AG195" s="10">
        <f t="shared" ref="AG195:AG254" si="132">ABS(((C195-AF195)/C195)^2)</f>
        <v>3.5270221009406373E-5</v>
      </c>
      <c r="AH195" s="9">
        <f t="shared" si="114"/>
        <v>0.90039684306146217</v>
      </c>
      <c r="AI195" s="9">
        <f t="shared" ref="AI195:AI254" si="133">M195+AH195</f>
        <v>115.03190689308542</v>
      </c>
      <c r="AJ195" s="10">
        <f t="shared" ref="AJ195:AJ254" si="134">ABS(((C195-AI195)/C195)^2)</f>
        <v>2.9537129634131241E-5</v>
      </c>
      <c r="AK195" s="17">
        <f t="shared" si="115"/>
        <v>0.83817263534864561</v>
      </c>
      <c r="AL195" s="9">
        <f t="shared" ref="AL195:AL254" si="135">M195+AK195</f>
        <v>114.9696826853726</v>
      </c>
      <c r="AM195" s="10">
        <f t="shared" ref="AM195:AM254" si="136">ABS(((C195-AL195)/C195)^2)</f>
        <v>2.3921268602453796E-5</v>
      </c>
      <c r="AO195" s="9">
        <f t="shared" si="116"/>
        <v>0.87361734633419086</v>
      </c>
      <c r="AP195" s="9">
        <f t="shared" ref="AP195:AP254" si="137">V195+AO195</f>
        <v>160.4803608318129</v>
      </c>
      <c r="AQ195" s="10">
        <f t="shared" ref="AQ195:AQ254" si="138">ABS(((E195-AP195)/E195)^2)</f>
        <v>1.1742470120747217E-4</v>
      </c>
      <c r="AR195" s="9">
        <f t="shared" si="117"/>
        <v>1.0041873518355333</v>
      </c>
      <c r="AS195" s="9">
        <f t="shared" ref="AS195:AS254" si="139">V195+AR195</f>
        <v>160.61093083731424</v>
      </c>
      <c r="AT195" s="10">
        <f t="shared" ref="AT195:AT254" si="140">ABS(((E195-AS195)/E195)^2)</f>
        <v>1.3592538609286307E-4</v>
      </c>
      <c r="AU195" s="9">
        <f t="shared" si="118"/>
        <v>0.88649118587350806</v>
      </c>
      <c r="AV195" s="9">
        <f t="shared" ref="AV195:AV254" si="141">V195+AU195</f>
        <v>160.49323467135221</v>
      </c>
      <c r="AW195" s="10">
        <f t="shared" ref="AW195:AW254" si="142">ABS(((E195-AV195)/E195)^2)</f>
        <v>1.1918870155478593E-4</v>
      </c>
      <c r="AX195" s="9">
        <f t="shared" si="119"/>
        <v>0.7518152359332142</v>
      </c>
      <c r="AY195" s="9">
        <f t="shared" ref="AY195:AY254" si="143">V195+AX195</f>
        <v>160.35855872141192</v>
      </c>
      <c r="AZ195" s="10">
        <f t="shared" ref="AZ195:AZ254" si="144">ABS(((E195-AY195)/E195)^2)</f>
        <v>1.0138594469535966E-4</v>
      </c>
    </row>
    <row r="196" spans="1:52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  <c r="G196" s="2"/>
      <c r="H196" s="34"/>
      <c r="I196" s="9">
        <f t="shared" ref="I196:I253" si="145">0.15*C195+(1-0.15)*I195</f>
        <v>109.99780137933183</v>
      </c>
      <c r="J196" s="9">
        <f t="shared" si="120"/>
        <v>5.365670620668169</v>
      </c>
      <c r="K196" s="9">
        <f t="shared" ref="K196:K227" si="146">0.35*C195+(1-0.35)*K195</f>
        <v>113.61853750249323</v>
      </c>
      <c r="L196" s="9">
        <f t="shared" si="121"/>
        <v>1.744934497506776</v>
      </c>
      <c r="M196" s="9">
        <f t="shared" ref="M196:M227" si="147">0.55*C195+(1-0.55)*M195</f>
        <v>114.28474002251079</v>
      </c>
      <c r="N196" s="9">
        <f t="shared" si="122"/>
        <v>1.0787319774892126</v>
      </c>
      <c r="O196" s="9">
        <f t="shared" ref="O196:O227" si="148">0.75*C195+(1-0.75)*O195</f>
        <v>114.44897731893158</v>
      </c>
      <c r="P196" s="9">
        <f t="shared" si="123"/>
        <v>0.91449468106841891</v>
      </c>
      <c r="Q196" s="34"/>
      <c r="R196" s="9">
        <f t="shared" ref="R196:R253" si="149">0.15*E195+(1-0.15)*R195</f>
        <v>155.8793688156432</v>
      </c>
      <c r="S196" s="9">
        <f t="shared" si="124"/>
        <v>1.5006361843568072</v>
      </c>
      <c r="T196" s="9">
        <f t="shared" ref="T196:T253" si="150">0.35*E195+(1-0.35)*T195</f>
        <v>158.65062199044732</v>
      </c>
      <c r="U196" s="9">
        <f t="shared" si="125"/>
        <v>1.2706169904473086</v>
      </c>
      <c r="V196" s="9">
        <f t="shared" ref="V196:V254" si="151">0.55*E195+(1-0.55)*V195</f>
        <v>159.14103181846542</v>
      </c>
      <c r="W196" s="9">
        <f t="shared" si="126"/>
        <v>1.7610268184654103</v>
      </c>
      <c r="X196" s="9">
        <f t="shared" si="127"/>
        <v>159.06046401096279</v>
      </c>
      <c r="Y196" s="9">
        <f t="shared" si="128"/>
        <v>1.6804590109627782</v>
      </c>
      <c r="AB196" s="9">
        <f t="shared" ref="AB196:AB233" si="152">0.15*(M196-M195)+(1-0.15)*AB195</f>
        <v>0.88418109515565624</v>
      </c>
      <c r="AC196" s="9">
        <f t="shared" si="129"/>
        <v>115.16892111766644</v>
      </c>
      <c r="AD196" s="10">
        <f t="shared" si="130"/>
        <v>2.8440011861309552E-6</v>
      </c>
      <c r="AE196" s="9">
        <f t="shared" ref="AE196:AE254" si="153">0.25*(M196-M195)+(1-0.25)*AE195</f>
        <v>0.7568578519089959</v>
      </c>
      <c r="AF196" s="9">
        <f t="shared" si="131"/>
        <v>115.04159787441978</v>
      </c>
      <c r="AG196" s="10">
        <f t="shared" si="132"/>
        <v>7.7845855680903193E-6</v>
      </c>
      <c r="AH196" s="9">
        <f t="shared" ref="AH196:AH254" si="154">0.45*(M196-M195)+(1-0.45)*AH195</f>
        <v>0.56417175130287622</v>
      </c>
      <c r="AI196" s="9">
        <f t="shared" si="133"/>
        <v>114.84891177381367</v>
      </c>
      <c r="AJ196" s="10">
        <f t="shared" si="134"/>
        <v>1.9894626535051392E-5</v>
      </c>
      <c r="AK196" s="17">
        <f t="shared" ref="AK196:AK254" si="155">0.85*(M196-M195)+(1-0.85)*AK195</f>
        <v>0.25597137191609953</v>
      </c>
      <c r="AL196" s="9">
        <f t="shared" si="135"/>
        <v>114.54071139442689</v>
      </c>
      <c r="AM196" s="10">
        <f t="shared" si="136"/>
        <v>5.0863980252645112E-5</v>
      </c>
      <c r="AO196" s="9">
        <f t="shared" ref="AO196:AO254" si="156">0.15*(V196-V195)+(1-0.15)*AO195</f>
        <v>0.67271799433206803</v>
      </c>
      <c r="AP196" s="9">
        <f t="shared" si="137"/>
        <v>159.81374981279748</v>
      </c>
      <c r="AQ196" s="10">
        <f t="shared" si="138"/>
        <v>2.3913930802513323E-4</v>
      </c>
      <c r="AR196" s="9">
        <f t="shared" ref="AR196:AR254" si="157">0.25*(V196-V195)+(1-0.25)*AR195</f>
        <v>0.63671259712332628</v>
      </c>
      <c r="AS196" s="9">
        <f t="shared" si="139"/>
        <v>159.77774441558876</v>
      </c>
      <c r="AT196" s="10">
        <f t="shared" si="140"/>
        <v>2.321158811833275E-4</v>
      </c>
      <c r="AU196" s="9">
        <f t="shared" ref="AU196:AU254" si="158">0.45*(V196-V195)+(1-0.45)*AU195</f>
        <v>0.27799990207444669</v>
      </c>
      <c r="AV196" s="9">
        <f t="shared" si="141"/>
        <v>159.41903172053986</v>
      </c>
      <c r="AW196" s="10">
        <f t="shared" si="142"/>
        <v>1.6785980897942668E-4</v>
      </c>
      <c r="AX196" s="9">
        <f t="shared" ref="AX196:AX254" si="159">0.85*(V196-V195)+(1-0.85)*AX195</f>
        <v>-0.28308263157131863</v>
      </c>
      <c r="AY196" s="9">
        <f t="shared" si="143"/>
        <v>158.8579491868941</v>
      </c>
      <c r="AZ196" s="10">
        <f t="shared" si="144"/>
        <v>8.8189515728773901E-5</v>
      </c>
    </row>
    <row r="197" spans="1:52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  <c r="G197" s="2"/>
      <c r="H197" s="34"/>
      <c r="I197" s="9">
        <f t="shared" si="145"/>
        <v>110.80265197243205</v>
      </c>
      <c r="J197" s="9">
        <f t="shared" si="120"/>
        <v>4.7055650275679568</v>
      </c>
      <c r="K197" s="9">
        <f t="shared" si="146"/>
        <v>114.22926457662059</v>
      </c>
      <c r="L197" s="9">
        <f t="shared" si="121"/>
        <v>1.2789524233794083</v>
      </c>
      <c r="M197" s="9">
        <f t="shared" si="147"/>
        <v>114.87804261012985</v>
      </c>
      <c r="N197" s="9">
        <f t="shared" si="122"/>
        <v>0.63017438987014884</v>
      </c>
      <c r="O197" s="9">
        <f t="shared" si="148"/>
        <v>115.1348483297329</v>
      </c>
      <c r="P197" s="9">
        <f t="shared" si="123"/>
        <v>0.37336867026709797</v>
      </c>
      <c r="Q197" s="34"/>
      <c r="R197" s="9">
        <f t="shared" si="149"/>
        <v>156.10446424329672</v>
      </c>
      <c r="S197" s="9">
        <f t="shared" si="124"/>
        <v>0.74554175670328959</v>
      </c>
      <c r="T197" s="9">
        <f t="shared" si="150"/>
        <v>158.20590604379078</v>
      </c>
      <c r="U197" s="9">
        <f t="shared" si="125"/>
        <v>1.3559000437907684</v>
      </c>
      <c r="V197" s="9">
        <f t="shared" si="151"/>
        <v>158.17246706830946</v>
      </c>
      <c r="W197" s="9">
        <f t="shared" si="126"/>
        <v>1.3224610683094511</v>
      </c>
      <c r="X197" s="9">
        <f t="shared" si="127"/>
        <v>157.80011975274073</v>
      </c>
      <c r="Y197" s="9">
        <f t="shared" si="128"/>
        <v>0.95011375274071952</v>
      </c>
      <c r="AB197" s="9">
        <f t="shared" si="152"/>
        <v>0.84054931902516739</v>
      </c>
      <c r="AC197" s="9">
        <f t="shared" si="129"/>
        <v>115.71859192915502</v>
      </c>
      <c r="AD197" s="10">
        <f t="shared" si="130"/>
        <v>3.3171278096852365E-6</v>
      </c>
      <c r="AE197" s="9">
        <f t="shared" si="153"/>
        <v>0.71596903583651295</v>
      </c>
      <c r="AF197" s="9">
        <f t="shared" si="131"/>
        <v>115.59401164596636</v>
      </c>
      <c r="AG197" s="10">
        <f t="shared" si="132"/>
        <v>5.5168936584865069E-7</v>
      </c>
      <c r="AH197" s="9">
        <f t="shared" si="154"/>
        <v>0.57728062764516075</v>
      </c>
      <c r="AI197" s="9">
        <f t="shared" si="133"/>
        <v>115.45532323777502</v>
      </c>
      <c r="AJ197" s="10">
        <f t="shared" si="134"/>
        <v>2.0969262531968581E-7</v>
      </c>
      <c r="AK197" s="17">
        <f t="shared" si="155"/>
        <v>0.54270290526361931</v>
      </c>
      <c r="AL197" s="9">
        <f t="shared" si="135"/>
        <v>115.42074551539348</v>
      </c>
      <c r="AM197" s="10">
        <f t="shared" si="136"/>
        <v>5.7346542008974041E-7</v>
      </c>
      <c r="AO197" s="9">
        <f t="shared" si="156"/>
        <v>0.42652558265886337</v>
      </c>
      <c r="AP197" s="9">
        <f t="shared" si="137"/>
        <v>158.59899265096831</v>
      </c>
      <c r="AQ197" s="10">
        <f t="shared" si="138"/>
        <v>1.2433800940704219E-4</v>
      </c>
      <c r="AR197" s="9">
        <f t="shared" si="157"/>
        <v>0.23539326030350399</v>
      </c>
      <c r="AS197" s="9">
        <f t="shared" si="139"/>
        <v>158.40786032861297</v>
      </c>
      <c r="AT197" s="10">
        <f t="shared" si="140"/>
        <v>9.8647165623111057E-5</v>
      </c>
      <c r="AU197" s="9">
        <f t="shared" si="158"/>
        <v>-0.28295419142923761</v>
      </c>
      <c r="AV197" s="9">
        <f t="shared" si="141"/>
        <v>157.88951287688022</v>
      </c>
      <c r="AW197" s="10">
        <f t="shared" si="142"/>
        <v>4.3922358686016663E-5</v>
      </c>
      <c r="AX197" s="9">
        <f t="shared" si="159"/>
        <v>-0.8657424323682662</v>
      </c>
      <c r="AY197" s="9">
        <f t="shared" si="143"/>
        <v>157.30672463594118</v>
      </c>
      <c r="AZ197" s="10">
        <f t="shared" si="144"/>
        <v>8.4786827719414145E-6</v>
      </c>
    </row>
    <row r="198" spans="1:52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  <c r="G198" s="2"/>
      <c r="H198" s="34"/>
      <c r="I198" s="9">
        <f t="shared" si="145"/>
        <v>111.50848672656724</v>
      </c>
      <c r="J198" s="9">
        <f t="shared" si="120"/>
        <v>6.5628102734327598</v>
      </c>
      <c r="K198" s="9">
        <f t="shared" si="146"/>
        <v>114.67689792480338</v>
      </c>
      <c r="L198" s="9">
        <f t="shared" si="121"/>
        <v>3.3943990751966169</v>
      </c>
      <c r="M198" s="9">
        <f t="shared" si="147"/>
        <v>115.22463852455843</v>
      </c>
      <c r="N198" s="9">
        <f t="shared" si="122"/>
        <v>2.846658475441572</v>
      </c>
      <c r="O198" s="9">
        <f t="shared" si="148"/>
        <v>115.41487483243323</v>
      </c>
      <c r="P198" s="9">
        <f t="shared" si="123"/>
        <v>2.6564221675667739</v>
      </c>
      <c r="Q198" s="34"/>
      <c r="R198" s="9">
        <f t="shared" si="149"/>
        <v>156.21629550680223</v>
      </c>
      <c r="S198" s="9">
        <f t="shared" si="124"/>
        <v>4.6297506802233102E-2</v>
      </c>
      <c r="T198" s="9">
        <f t="shared" si="150"/>
        <v>157.73134102846399</v>
      </c>
      <c r="U198" s="9">
        <f t="shared" si="125"/>
        <v>1.5613430284639946</v>
      </c>
      <c r="V198" s="9">
        <f t="shared" si="151"/>
        <v>157.44511348073928</v>
      </c>
      <c r="W198" s="9">
        <f t="shared" si="126"/>
        <v>1.2751154807392879</v>
      </c>
      <c r="X198" s="9">
        <f t="shared" si="127"/>
        <v>157.08753443818517</v>
      </c>
      <c r="Y198" s="9">
        <f t="shared" si="128"/>
        <v>0.91753643818518071</v>
      </c>
      <c r="AB198" s="9">
        <f t="shared" si="152"/>
        <v>0.76645630833567868</v>
      </c>
      <c r="AC198" s="9">
        <f t="shared" si="129"/>
        <v>115.99109483289411</v>
      </c>
      <c r="AD198" s="10">
        <f t="shared" si="130"/>
        <v>3.1040050637086013E-4</v>
      </c>
      <c r="AE198" s="9">
        <f t="shared" si="153"/>
        <v>0.62362575548452881</v>
      </c>
      <c r="AF198" s="9">
        <f t="shared" si="131"/>
        <v>115.84826428004295</v>
      </c>
      <c r="AG198" s="10">
        <f t="shared" si="132"/>
        <v>3.5448922749806383E-4</v>
      </c>
      <c r="AH198" s="9">
        <f t="shared" si="154"/>
        <v>0.47347250669769769</v>
      </c>
      <c r="AI198" s="9">
        <f t="shared" si="133"/>
        <v>115.69811103125613</v>
      </c>
      <c r="AJ198" s="10">
        <f t="shared" si="134"/>
        <v>4.0399396359068549E-4</v>
      </c>
      <c r="AK198" s="17">
        <f t="shared" si="155"/>
        <v>0.37601196305383267</v>
      </c>
      <c r="AL198" s="9">
        <f t="shared" si="135"/>
        <v>115.60065048761226</v>
      </c>
      <c r="AM198" s="10">
        <f t="shared" si="136"/>
        <v>4.378572634898089E-4</v>
      </c>
      <c r="AO198" s="9">
        <f t="shared" si="156"/>
        <v>0.25344370712450709</v>
      </c>
      <c r="AP198" s="9">
        <f t="shared" si="137"/>
        <v>157.6985571878638</v>
      </c>
      <c r="AQ198" s="10">
        <f t="shared" si="138"/>
        <v>9.5800838491531142E-5</v>
      </c>
      <c r="AR198" s="9">
        <f t="shared" si="157"/>
        <v>-5.2934516649165708E-3</v>
      </c>
      <c r="AS198" s="9">
        <f t="shared" si="139"/>
        <v>157.43982002907435</v>
      </c>
      <c r="AT198" s="10">
        <f t="shared" si="140"/>
        <v>6.611355412679757E-5</v>
      </c>
      <c r="AU198" s="9">
        <f t="shared" si="158"/>
        <v>-0.48293391969266092</v>
      </c>
      <c r="AV198" s="9">
        <f t="shared" si="141"/>
        <v>156.96217956104661</v>
      </c>
      <c r="AW198" s="10">
        <f t="shared" si="142"/>
        <v>2.5730856897772295E-5</v>
      </c>
      <c r="AX198" s="9">
        <f t="shared" si="159"/>
        <v>-0.74811191428989132</v>
      </c>
      <c r="AY198" s="9">
        <f t="shared" si="143"/>
        <v>156.69700156644939</v>
      </c>
      <c r="AZ198" s="10">
        <f t="shared" si="144"/>
        <v>1.1387592011107174E-5</v>
      </c>
    </row>
    <row r="199" spans="1:52" x14ac:dyDescent="0.3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  <c r="G199" s="2"/>
      <c r="H199" s="34"/>
      <c r="I199" s="9">
        <f t="shared" si="145"/>
        <v>112.49290826758215</v>
      </c>
      <c r="J199" s="9">
        <f t="shared" si="120"/>
        <v>11.662891732417847</v>
      </c>
      <c r="K199" s="9">
        <f t="shared" si="146"/>
        <v>115.86493760112219</v>
      </c>
      <c r="L199" s="9">
        <f t="shared" si="121"/>
        <v>8.2908623988778061</v>
      </c>
      <c r="M199" s="9">
        <f t="shared" si="147"/>
        <v>116.7903006860513</v>
      </c>
      <c r="N199" s="9">
        <f t="shared" si="122"/>
        <v>7.3654993139487033</v>
      </c>
      <c r="O199" s="9">
        <f t="shared" si="148"/>
        <v>117.4071914581083</v>
      </c>
      <c r="P199" s="9">
        <f t="shared" si="123"/>
        <v>6.7486085418916986</v>
      </c>
      <c r="Q199" s="34"/>
      <c r="R199" s="9">
        <f t="shared" si="149"/>
        <v>156.20935088078187</v>
      </c>
      <c r="S199" s="9">
        <f t="shared" si="124"/>
        <v>1.2906491192181306</v>
      </c>
      <c r="T199" s="9">
        <f t="shared" si="150"/>
        <v>157.18487096850157</v>
      </c>
      <c r="U199" s="9">
        <f t="shared" si="125"/>
        <v>0.31512903149842941</v>
      </c>
      <c r="V199" s="9">
        <f t="shared" si="151"/>
        <v>156.74379996633269</v>
      </c>
      <c r="W199" s="9">
        <f t="shared" si="126"/>
        <v>0.75620003366731225</v>
      </c>
      <c r="X199" s="9">
        <f t="shared" si="127"/>
        <v>156.39938210954631</v>
      </c>
      <c r="Y199" s="9">
        <f t="shared" si="128"/>
        <v>1.100617890453691</v>
      </c>
      <c r="AB199" s="9">
        <f t="shared" si="152"/>
        <v>0.88633718630925684</v>
      </c>
      <c r="AC199" s="9">
        <f t="shared" si="129"/>
        <v>117.67663787236056</v>
      </c>
      <c r="AD199" s="10">
        <f t="shared" si="130"/>
        <v>2.7233513158886565E-3</v>
      </c>
      <c r="AE199" s="9">
        <f t="shared" si="153"/>
        <v>0.85913485698661329</v>
      </c>
      <c r="AF199" s="9">
        <f t="shared" si="131"/>
        <v>117.64943554303791</v>
      </c>
      <c r="AG199" s="10">
        <f t="shared" si="132"/>
        <v>2.7462669370774606E-3</v>
      </c>
      <c r="AH199" s="9">
        <f t="shared" si="154"/>
        <v>0.96495785135552381</v>
      </c>
      <c r="AI199" s="9">
        <f t="shared" si="133"/>
        <v>117.75525853740682</v>
      </c>
      <c r="AJ199" s="10">
        <f t="shared" si="134"/>
        <v>2.6576599100303624E-3</v>
      </c>
      <c r="AK199" s="17">
        <f t="shared" si="155"/>
        <v>1.3872146317270115</v>
      </c>
      <c r="AL199" s="9">
        <f t="shared" si="135"/>
        <v>118.1775153177783</v>
      </c>
      <c r="AM199" s="10">
        <f t="shared" si="136"/>
        <v>2.318564375904505E-3</v>
      </c>
      <c r="AO199" s="9">
        <f t="shared" si="156"/>
        <v>0.11023012389484212</v>
      </c>
      <c r="AP199" s="9">
        <f t="shared" si="137"/>
        <v>156.85403009022752</v>
      </c>
      <c r="AQ199" s="10">
        <f t="shared" si="138"/>
        <v>1.6821451220215052E-5</v>
      </c>
      <c r="AR199" s="9">
        <f t="shared" si="157"/>
        <v>-0.17929846735033561</v>
      </c>
      <c r="AS199" s="9">
        <f t="shared" si="139"/>
        <v>156.56450149898234</v>
      </c>
      <c r="AT199" s="10">
        <f t="shared" si="140"/>
        <v>3.5279715612246603E-5</v>
      </c>
      <c r="AU199" s="9">
        <f t="shared" si="158"/>
        <v>-0.58120473731393019</v>
      </c>
      <c r="AV199" s="9">
        <f t="shared" si="141"/>
        <v>156.16259522901876</v>
      </c>
      <c r="AW199" s="10">
        <f t="shared" si="142"/>
        <v>7.2104873628354798E-5</v>
      </c>
      <c r="AX199" s="9">
        <f t="shared" si="159"/>
        <v>-0.70833327438908755</v>
      </c>
      <c r="AY199" s="9">
        <f t="shared" si="143"/>
        <v>156.03546669194361</v>
      </c>
      <c r="AZ199" s="10">
        <f t="shared" si="144"/>
        <v>8.6464411606211711E-5</v>
      </c>
    </row>
    <row r="200" spans="1:52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  <c r="G200" s="2"/>
      <c r="H200" s="34"/>
      <c r="I200" s="9">
        <f t="shared" si="145"/>
        <v>114.24234202744482</v>
      </c>
      <c r="J200" s="9">
        <f t="shared" si="120"/>
        <v>11.398396972555176</v>
      </c>
      <c r="K200" s="9">
        <f t="shared" si="146"/>
        <v>118.76673944072942</v>
      </c>
      <c r="L200" s="9">
        <f t="shared" si="121"/>
        <v>6.8739995592705725</v>
      </c>
      <c r="M200" s="9">
        <f t="shared" si="147"/>
        <v>120.84132530872307</v>
      </c>
      <c r="N200" s="9">
        <f t="shared" si="122"/>
        <v>4.799413691276925</v>
      </c>
      <c r="O200" s="9">
        <f t="shared" si="148"/>
        <v>122.46864786452707</v>
      </c>
      <c r="P200" s="9">
        <f t="shared" si="123"/>
        <v>3.1720911354729253</v>
      </c>
      <c r="Q200" s="34"/>
      <c r="R200" s="9">
        <f t="shared" si="149"/>
        <v>156.40294824866459</v>
      </c>
      <c r="S200" s="9">
        <f t="shared" si="124"/>
        <v>2.9670467513354026</v>
      </c>
      <c r="T200" s="9">
        <f t="shared" si="150"/>
        <v>157.29516612952602</v>
      </c>
      <c r="U200" s="9">
        <f t="shared" si="125"/>
        <v>2.074828870473965</v>
      </c>
      <c r="V200" s="9">
        <f t="shared" si="151"/>
        <v>157.15970998484971</v>
      </c>
      <c r="W200" s="9">
        <f t="shared" si="126"/>
        <v>2.2102850151502764</v>
      </c>
      <c r="X200" s="9">
        <f t="shared" si="127"/>
        <v>157.22484552738658</v>
      </c>
      <c r="Y200" s="9">
        <f t="shared" si="128"/>
        <v>2.1451494726134115</v>
      </c>
      <c r="AB200" s="9">
        <f t="shared" si="152"/>
        <v>1.3610403017636346</v>
      </c>
      <c r="AC200" s="9">
        <f t="shared" si="129"/>
        <v>122.20236561048671</v>
      </c>
      <c r="AD200" s="10">
        <f t="shared" si="130"/>
        <v>7.4893669473204767E-4</v>
      </c>
      <c r="AE200" s="9">
        <f t="shared" si="153"/>
        <v>1.6571072984079038</v>
      </c>
      <c r="AF200" s="9">
        <f t="shared" si="131"/>
        <v>122.49843260713098</v>
      </c>
      <c r="AG200" s="10">
        <f t="shared" si="132"/>
        <v>6.2551264499198077E-4</v>
      </c>
      <c r="AH200" s="9">
        <f t="shared" si="154"/>
        <v>2.3536878984478373</v>
      </c>
      <c r="AI200" s="9">
        <f t="shared" si="133"/>
        <v>123.1950132071709</v>
      </c>
      <c r="AJ200" s="10">
        <f t="shared" si="134"/>
        <v>3.7892613749248856E-4</v>
      </c>
      <c r="AK200" s="17">
        <f t="shared" si="155"/>
        <v>3.6514531240300605</v>
      </c>
      <c r="AL200" s="9">
        <f t="shared" si="135"/>
        <v>124.49277843275313</v>
      </c>
      <c r="AM200" s="10">
        <f t="shared" si="136"/>
        <v>8.3482025175748027E-5</v>
      </c>
      <c r="AO200" s="9">
        <f t="shared" si="156"/>
        <v>0.15608210808816947</v>
      </c>
      <c r="AP200" s="9">
        <f t="shared" si="137"/>
        <v>157.31579209293787</v>
      </c>
      <c r="AQ200" s="10">
        <f t="shared" si="138"/>
        <v>1.6613975318489929E-4</v>
      </c>
      <c r="AR200" s="9">
        <f t="shared" si="157"/>
        <v>-3.0496345883495563E-2</v>
      </c>
      <c r="AS200" s="9">
        <f t="shared" si="139"/>
        <v>157.12921363896621</v>
      </c>
      <c r="AT200" s="10">
        <f t="shared" si="140"/>
        <v>1.9769052222374327E-4</v>
      </c>
      <c r="AU200" s="9">
        <f t="shared" si="158"/>
        <v>-0.13250309719000056</v>
      </c>
      <c r="AV200" s="9">
        <f t="shared" si="141"/>
        <v>157.0272068876597</v>
      </c>
      <c r="AW200" s="10">
        <f t="shared" si="142"/>
        <v>2.1609907372108848E-4</v>
      </c>
      <c r="AX200" s="9">
        <f t="shared" si="159"/>
        <v>0.24727352458110774</v>
      </c>
      <c r="AY200" s="9">
        <f t="shared" si="143"/>
        <v>157.40698350943083</v>
      </c>
      <c r="AZ200" s="10">
        <f t="shared" si="144"/>
        <v>1.5171641275248723E-4</v>
      </c>
    </row>
    <row r="201" spans="1:52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  <c r="G201" s="2"/>
      <c r="H201" s="34"/>
      <c r="I201" s="9">
        <f t="shared" si="145"/>
        <v>115.95210157332809</v>
      </c>
      <c r="J201" s="9">
        <f t="shared" si="120"/>
        <v>8.6579144266719084</v>
      </c>
      <c r="K201" s="9">
        <f t="shared" si="146"/>
        <v>121.17263928647412</v>
      </c>
      <c r="L201" s="9">
        <f t="shared" si="121"/>
        <v>3.4373767135258788</v>
      </c>
      <c r="M201" s="9">
        <f t="shared" si="147"/>
        <v>123.48100283892538</v>
      </c>
      <c r="N201" s="9">
        <f t="shared" si="122"/>
        <v>1.1290131610746243</v>
      </c>
      <c r="O201" s="9">
        <f t="shared" si="148"/>
        <v>124.84771621613177</v>
      </c>
      <c r="P201" s="9">
        <f t="shared" si="123"/>
        <v>0.2377002161317705</v>
      </c>
      <c r="Q201" s="34"/>
      <c r="R201" s="9">
        <f t="shared" si="149"/>
        <v>156.84800526136488</v>
      </c>
      <c r="S201" s="9">
        <f t="shared" si="124"/>
        <v>7.6819937386351285</v>
      </c>
      <c r="T201" s="9">
        <f t="shared" si="150"/>
        <v>158.02135623419193</v>
      </c>
      <c r="U201" s="9">
        <f t="shared" si="125"/>
        <v>6.5086427658080765</v>
      </c>
      <c r="V201" s="9">
        <f t="shared" si="151"/>
        <v>158.37536674318238</v>
      </c>
      <c r="W201" s="9">
        <f t="shared" si="126"/>
        <v>6.1546322568176208</v>
      </c>
      <c r="X201" s="9">
        <f t="shared" si="127"/>
        <v>158.83370763184664</v>
      </c>
      <c r="Y201" s="9">
        <f t="shared" si="128"/>
        <v>5.6962913681533678</v>
      </c>
      <c r="AB201" s="9">
        <f t="shared" si="152"/>
        <v>1.5528358860294351</v>
      </c>
      <c r="AC201" s="9">
        <f t="shared" si="129"/>
        <v>125.03383872495482</v>
      </c>
      <c r="AD201" s="10">
        <f t="shared" si="130"/>
        <v>1.1568114413127295E-5</v>
      </c>
      <c r="AE201" s="9">
        <f t="shared" si="153"/>
        <v>1.9027498563565044</v>
      </c>
      <c r="AF201" s="9">
        <f t="shared" si="131"/>
        <v>125.38375269528188</v>
      </c>
      <c r="AG201" s="10">
        <f t="shared" si="132"/>
        <v>3.8554980239862862E-5</v>
      </c>
      <c r="AH201" s="9">
        <f t="shared" si="154"/>
        <v>2.4823832327373481</v>
      </c>
      <c r="AI201" s="9">
        <f t="shared" si="133"/>
        <v>125.96338607166273</v>
      </c>
      <c r="AJ201" s="10">
        <f t="shared" si="134"/>
        <v>1.1795795453922057E-4</v>
      </c>
      <c r="AK201" s="17">
        <f t="shared" si="155"/>
        <v>2.7914438692764691</v>
      </c>
      <c r="AL201" s="9">
        <f t="shared" si="135"/>
        <v>126.27244670820184</v>
      </c>
      <c r="AM201" s="10">
        <f t="shared" si="136"/>
        <v>1.779840977926903E-4</v>
      </c>
      <c r="AO201" s="9">
        <f t="shared" si="156"/>
        <v>0.31501830562484462</v>
      </c>
      <c r="AP201" s="9">
        <f t="shared" si="137"/>
        <v>158.69038504880723</v>
      </c>
      <c r="AQ201" s="10">
        <f t="shared" si="138"/>
        <v>1.2597317773151363E-3</v>
      </c>
      <c r="AR201" s="9">
        <f t="shared" si="157"/>
        <v>0.28104193017054596</v>
      </c>
      <c r="AS201" s="9">
        <f t="shared" si="139"/>
        <v>158.65640867335293</v>
      </c>
      <c r="AT201" s="10">
        <f t="shared" si="140"/>
        <v>1.2744333086686405E-3</v>
      </c>
      <c r="AU201" s="9">
        <f t="shared" si="158"/>
        <v>0.47416883779520141</v>
      </c>
      <c r="AV201" s="9">
        <f t="shared" si="141"/>
        <v>158.84953558097757</v>
      </c>
      <c r="AW201" s="10">
        <f t="shared" si="142"/>
        <v>1.1920029898016635E-3</v>
      </c>
      <c r="AX201" s="9">
        <f t="shared" si="159"/>
        <v>1.0703992732699361</v>
      </c>
      <c r="AY201" s="9">
        <f t="shared" si="143"/>
        <v>159.44576601645232</v>
      </c>
      <c r="AZ201" s="10">
        <f t="shared" si="144"/>
        <v>9.5490616538825848E-4</v>
      </c>
    </row>
    <row r="202" spans="1:52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  <c r="G202" s="2"/>
      <c r="H202" s="34"/>
      <c r="I202" s="9">
        <f t="shared" si="145"/>
        <v>117.25078873732888</v>
      </c>
      <c r="J202" s="9">
        <f t="shared" si="120"/>
        <v>9.0538072626711283</v>
      </c>
      <c r="K202" s="9">
        <f t="shared" si="146"/>
        <v>122.37572113620818</v>
      </c>
      <c r="L202" s="9">
        <f t="shared" si="121"/>
        <v>3.9288748637918189</v>
      </c>
      <c r="M202" s="9">
        <f t="shared" si="147"/>
        <v>124.10196007751642</v>
      </c>
      <c r="N202" s="9">
        <f t="shared" si="122"/>
        <v>2.2026359224835801</v>
      </c>
      <c r="O202" s="9">
        <f t="shared" si="148"/>
        <v>124.66944105403294</v>
      </c>
      <c r="P202" s="9">
        <f t="shared" si="123"/>
        <v>1.6351549459670593</v>
      </c>
      <c r="Q202" s="34"/>
      <c r="R202" s="9">
        <f t="shared" si="149"/>
        <v>158.00030432216016</v>
      </c>
      <c r="S202" s="9">
        <f t="shared" si="124"/>
        <v>7.3096936778398458</v>
      </c>
      <c r="T202" s="9">
        <f t="shared" si="150"/>
        <v>160.29938120222477</v>
      </c>
      <c r="U202" s="9">
        <f t="shared" si="125"/>
        <v>5.010616797775242</v>
      </c>
      <c r="V202" s="9">
        <f t="shared" si="151"/>
        <v>161.76041448443209</v>
      </c>
      <c r="W202" s="9">
        <f t="shared" si="126"/>
        <v>3.5495835155679174</v>
      </c>
      <c r="X202" s="9">
        <f t="shared" si="127"/>
        <v>163.10592615796168</v>
      </c>
      <c r="Y202" s="9">
        <f t="shared" si="128"/>
        <v>2.2040718420383314</v>
      </c>
      <c r="AB202" s="9">
        <f t="shared" si="152"/>
        <v>1.4130540889136767</v>
      </c>
      <c r="AC202" s="9">
        <f t="shared" si="129"/>
        <v>125.51501416643011</v>
      </c>
      <c r="AD202" s="10">
        <f t="shared" si="130"/>
        <v>3.9080128877762471E-5</v>
      </c>
      <c r="AE202" s="9">
        <f t="shared" si="153"/>
        <v>1.58230170191514</v>
      </c>
      <c r="AF202" s="9">
        <f t="shared" si="131"/>
        <v>125.68426177943157</v>
      </c>
      <c r="AG202" s="10">
        <f t="shared" si="132"/>
        <v>2.4121992107521449E-5</v>
      </c>
      <c r="AH202" s="9">
        <f t="shared" si="154"/>
        <v>1.6447415353715125</v>
      </c>
      <c r="AI202" s="9">
        <f t="shared" si="133"/>
        <v>125.74670161288793</v>
      </c>
      <c r="AJ202" s="10">
        <f t="shared" si="134"/>
        <v>1.9510377658661449E-5</v>
      </c>
      <c r="AK202" s="17">
        <f t="shared" si="155"/>
        <v>0.94653023319385965</v>
      </c>
      <c r="AL202" s="9">
        <f t="shared" si="135"/>
        <v>125.04849031071028</v>
      </c>
      <c r="AM202" s="10">
        <f t="shared" si="136"/>
        <v>9.8904045775993809E-5</v>
      </c>
      <c r="AO202" s="9">
        <f t="shared" si="156"/>
        <v>0.775522720968574</v>
      </c>
      <c r="AP202" s="9">
        <f t="shared" si="137"/>
        <v>162.53593720540067</v>
      </c>
      <c r="AQ202" s="10">
        <f t="shared" si="138"/>
        <v>2.8160068563351829E-4</v>
      </c>
      <c r="AR202" s="9">
        <f t="shared" si="157"/>
        <v>1.0570433829403363</v>
      </c>
      <c r="AS202" s="9">
        <f t="shared" si="139"/>
        <v>162.81745786737244</v>
      </c>
      <c r="AT202" s="10">
        <f t="shared" si="140"/>
        <v>2.2734535117631974E-4</v>
      </c>
      <c r="AU202" s="9">
        <f t="shared" si="158"/>
        <v>1.784064344349729</v>
      </c>
      <c r="AV202" s="9">
        <f t="shared" si="141"/>
        <v>163.54447882878182</v>
      </c>
      <c r="AW202" s="10">
        <f t="shared" si="142"/>
        <v>1.1406348442258986E-4</v>
      </c>
      <c r="AX202" s="9">
        <f t="shared" si="159"/>
        <v>3.0378504710527414</v>
      </c>
      <c r="AY202" s="9">
        <f t="shared" si="143"/>
        <v>164.79826495548483</v>
      </c>
      <c r="AZ202" s="10">
        <f t="shared" si="144"/>
        <v>9.5827174395607163E-6</v>
      </c>
    </row>
    <row r="203" spans="1:52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  <c r="G203" s="2"/>
      <c r="H203" s="34"/>
      <c r="I203" s="9">
        <f t="shared" si="145"/>
        <v>118.60885982672954</v>
      </c>
      <c r="J203" s="9">
        <f t="shared" si="120"/>
        <v>6.185841173270461</v>
      </c>
      <c r="K203" s="9">
        <f t="shared" si="146"/>
        <v>123.75082733853532</v>
      </c>
      <c r="L203" s="9">
        <f t="shared" si="121"/>
        <v>1.0438736614646871</v>
      </c>
      <c r="M203" s="9">
        <f t="shared" si="147"/>
        <v>125.31340983488241</v>
      </c>
      <c r="N203" s="9">
        <f t="shared" si="122"/>
        <v>0.51870883488240338</v>
      </c>
      <c r="O203" s="9">
        <f t="shared" si="148"/>
        <v>125.89580726350823</v>
      </c>
      <c r="P203" s="9">
        <f t="shared" si="123"/>
        <v>1.1011062635082283</v>
      </c>
      <c r="Q203" s="34"/>
      <c r="R203" s="9">
        <f t="shared" si="149"/>
        <v>159.09675837383614</v>
      </c>
      <c r="S203" s="9">
        <f t="shared" si="124"/>
        <v>6.8932466261638581</v>
      </c>
      <c r="T203" s="9">
        <f t="shared" si="150"/>
        <v>162.05309708144611</v>
      </c>
      <c r="U203" s="9">
        <f t="shared" si="125"/>
        <v>3.9369079185538851</v>
      </c>
      <c r="V203" s="9">
        <f t="shared" si="151"/>
        <v>163.71268541799446</v>
      </c>
      <c r="W203" s="9">
        <f t="shared" si="126"/>
        <v>2.2773195820055321</v>
      </c>
      <c r="X203" s="9">
        <f t="shared" si="127"/>
        <v>164.75898003949044</v>
      </c>
      <c r="Y203" s="9">
        <f t="shared" si="128"/>
        <v>1.2310249605095578</v>
      </c>
      <c r="AB203" s="9">
        <f t="shared" si="152"/>
        <v>1.3828134391815226</v>
      </c>
      <c r="AC203" s="9">
        <f t="shared" si="129"/>
        <v>126.69622327406393</v>
      </c>
      <c r="AD203" s="10">
        <f t="shared" si="130"/>
        <v>2.3217237519026812E-4</v>
      </c>
      <c r="AE203" s="9">
        <f t="shared" si="153"/>
        <v>1.4895887157778507</v>
      </c>
      <c r="AF203" s="9">
        <f t="shared" si="131"/>
        <v>126.80299855066026</v>
      </c>
      <c r="AG203" s="10">
        <f t="shared" si="132"/>
        <v>2.589785694062345E-4</v>
      </c>
      <c r="AH203" s="9">
        <f t="shared" si="154"/>
        <v>1.4497602352690244</v>
      </c>
      <c r="AI203" s="9">
        <f t="shared" si="133"/>
        <v>126.76317007015143</v>
      </c>
      <c r="AJ203" s="10">
        <f t="shared" si="134"/>
        <v>2.4880832117322316E-4</v>
      </c>
      <c r="AK203" s="17">
        <f t="shared" si="155"/>
        <v>1.1717118287401647</v>
      </c>
      <c r="AL203" s="9">
        <f t="shared" si="135"/>
        <v>126.48512166362258</v>
      </c>
      <c r="AM203" s="10">
        <f t="shared" si="136"/>
        <v>1.8348361839595078E-4</v>
      </c>
      <c r="AO203" s="9">
        <f t="shared" si="156"/>
        <v>0.95203495285764406</v>
      </c>
      <c r="AP203" s="9">
        <f t="shared" si="137"/>
        <v>164.66472037085211</v>
      </c>
      <c r="AQ203" s="10">
        <f t="shared" si="138"/>
        <v>6.3746221277519199E-5</v>
      </c>
      <c r="AR203" s="9">
        <f t="shared" si="157"/>
        <v>1.2808502705958458</v>
      </c>
      <c r="AS203" s="9">
        <f t="shared" si="139"/>
        <v>164.9935356885903</v>
      </c>
      <c r="AT203" s="10">
        <f t="shared" si="140"/>
        <v>3.6038273777997549E-5</v>
      </c>
      <c r="AU203" s="9">
        <f t="shared" si="158"/>
        <v>1.8597573094954196</v>
      </c>
      <c r="AV203" s="9">
        <f t="shared" si="141"/>
        <v>165.57244272748989</v>
      </c>
      <c r="AW203" s="10">
        <f t="shared" si="142"/>
        <v>6.328177160510295E-6</v>
      </c>
      <c r="AX203" s="9">
        <f t="shared" si="159"/>
        <v>2.1151078641859296</v>
      </c>
      <c r="AY203" s="9">
        <f t="shared" si="143"/>
        <v>165.82779328218038</v>
      </c>
      <c r="AZ203" s="10">
        <f t="shared" si="144"/>
        <v>9.5499384151730945E-7</v>
      </c>
    </row>
    <row r="204" spans="1:52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  <c r="G204" s="2"/>
      <c r="H204" s="34"/>
      <c r="I204" s="9">
        <f t="shared" si="145"/>
        <v>119.53673600272012</v>
      </c>
      <c r="J204" s="9">
        <f t="shared" si="120"/>
        <v>5.0558159972798791</v>
      </c>
      <c r="K204" s="9">
        <f t="shared" si="146"/>
        <v>124.11618312004796</v>
      </c>
      <c r="L204" s="9">
        <f t="shared" si="121"/>
        <v>0.47636887995203381</v>
      </c>
      <c r="M204" s="9">
        <f t="shared" si="147"/>
        <v>125.02811997569708</v>
      </c>
      <c r="N204" s="9">
        <f t="shared" si="122"/>
        <v>0.43556797569708294</v>
      </c>
      <c r="O204" s="9">
        <f t="shared" si="148"/>
        <v>125.06997756587705</v>
      </c>
      <c r="P204" s="9">
        <f t="shared" si="123"/>
        <v>0.47742556587705565</v>
      </c>
      <c r="Q204" s="34"/>
      <c r="R204" s="9">
        <f t="shared" si="149"/>
        <v>160.13074536776074</v>
      </c>
      <c r="S204" s="9">
        <f t="shared" si="124"/>
        <v>8.2492596322392728</v>
      </c>
      <c r="T204" s="9">
        <f t="shared" si="150"/>
        <v>163.43101485293997</v>
      </c>
      <c r="U204" s="9">
        <f t="shared" si="125"/>
        <v>4.9489901470600444</v>
      </c>
      <c r="V204" s="9">
        <f t="shared" si="151"/>
        <v>164.9652111880975</v>
      </c>
      <c r="W204" s="9">
        <f t="shared" si="126"/>
        <v>3.4147938119025127</v>
      </c>
      <c r="X204" s="9">
        <f t="shared" si="127"/>
        <v>165.68224875987261</v>
      </c>
      <c r="Y204" s="9">
        <f t="shared" si="128"/>
        <v>2.6977562401274042</v>
      </c>
      <c r="AB204" s="9">
        <f t="shared" si="152"/>
        <v>1.1325979444264953</v>
      </c>
      <c r="AC204" s="9">
        <f t="shared" si="129"/>
        <v>126.16071792012357</v>
      </c>
      <c r="AD204" s="10">
        <f t="shared" si="130"/>
        <v>1.5841629789891117E-4</v>
      </c>
      <c r="AE204" s="9">
        <f t="shared" si="153"/>
        <v>1.0458690720370565</v>
      </c>
      <c r="AF204" s="9">
        <f t="shared" si="131"/>
        <v>126.07398904773413</v>
      </c>
      <c r="AG204" s="10">
        <f t="shared" si="132"/>
        <v>1.4137813215781423E-4</v>
      </c>
      <c r="AH204" s="9">
        <f t="shared" si="154"/>
        <v>0.66898769276456682</v>
      </c>
      <c r="AI204" s="9">
        <f t="shared" si="133"/>
        <v>125.69710766846164</v>
      </c>
      <c r="AJ204" s="10">
        <f t="shared" si="134"/>
        <v>7.8594300777748804E-5</v>
      </c>
      <c r="AK204" s="17">
        <f t="shared" si="155"/>
        <v>-6.6739605996502471E-2</v>
      </c>
      <c r="AL204" s="9">
        <f t="shared" si="135"/>
        <v>124.96138036970058</v>
      </c>
      <c r="AM204" s="10">
        <f t="shared" si="136"/>
        <v>8.7632353379421056E-6</v>
      </c>
      <c r="AO204" s="9">
        <f t="shared" si="156"/>
        <v>0.99710857544445253</v>
      </c>
      <c r="AP204" s="9">
        <f t="shared" si="137"/>
        <v>165.96231976354196</v>
      </c>
      <c r="AQ204" s="10">
        <f t="shared" si="138"/>
        <v>2.0616668165607637E-4</v>
      </c>
      <c r="AR204" s="9">
        <f t="shared" si="157"/>
        <v>1.273769145472643</v>
      </c>
      <c r="AS204" s="9">
        <f t="shared" si="139"/>
        <v>166.23898033357014</v>
      </c>
      <c r="AT204" s="10">
        <f t="shared" si="140"/>
        <v>1.6168223551852232E-4</v>
      </c>
      <c r="AU204" s="9">
        <f t="shared" si="158"/>
        <v>1.5865031167688461</v>
      </c>
      <c r="AV204" s="9">
        <f t="shared" si="141"/>
        <v>166.55171430486635</v>
      </c>
      <c r="AW204" s="10">
        <f t="shared" si="142"/>
        <v>1.1789882090953851E-4</v>
      </c>
      <c r="AX204" s="9">
        <f t="shared" si="159"/>
        <v>1.3819130842154685</v>
      </c>
      <c r="AY204" s="9">
        <f t="shared" si="143"/>
        <v>166.34712427231295</v>
      </c>
      <c r="AZ204" s="10">
        <f t="shared" si="144"/>
        <v>1.457614772602881E-4</v>
      </c>
    </row>
    <row r="205" spans="1:52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  <c r="G205" s="2"/>
      <c r="H205" s="34"/>
      <c r="I205" s="9">
        <f t="shared" si="145"/>
        <v>120.2951084023121</v>
      </c>
      <c r="J205" s="9">
        <f t="shared" si="120"/>
        <v>8.5226405976878965</v>
      </c>
      <c r="K205" s="9">
        <f t="shared" si="146"/>
        <v>124.28291222803117</v>
      </c>
      <c r="L205" s="9">
        <f t="shared" si="121"/>
        <v>4.534836771968827</v>
      </c>
      <c r="M205" s="9">
        <f t="shared" si="147"/>
        <v>124.78855758906369</v>
      </c>
      <c r="N205" s="9">
        <f t="shared" si="122"/>
        <v>4.0291914109363063</v>
      </c>
      <c r="O205" s="9">
        <f t="shared" si="148"/>
        <v>124.71190839146925</v>
      </c>
      <c r="P205" s="9">
        <f t="shared" si="123"/>
        <v>4.1058406085307411</v>
      </c>
      <c r="Q205" s="34"/>
      <c r="R205" s="9">
        <f t="shared" si="149"/>
        <v>161.36813431259662</v>
      </c>
      <c r="S205" s="9">
        <f t="shared" si="124"/>
        <v>4.1818686874033801</v>
      </c>
      <c r="T205" s="9">
        <f t="shared" si="150"/>
        <v>165.16316140441097</v>
      </c>
      <c r="U205" s="9">
        <f t="shared" si="125"/>
        <v>0.38684159558903275</v>
      </c>
      <c r="V205" s="9">
        <f t="shared" si="151"/>
        <v>166.84334778464387</v>
      </c>
      <c r="W205" s="9">
        <f t="shared" si="126"/>
        <v>1.2933447846438639</v>
      </c>
      <c r="X205" s="9">
        <f t="shared" si="127"/>
        <v>167.70556593996815</v>
      </c>
      <c r="Y205" s="9">
        <f t="shared" si="128"/>
        <v>2.1555629399681493</v>
      </c>
      <c r="AB205" s="9">
        <f t="shared" si="152"/>
        <v>0.92677389476751182</v>
      </c>
      <c r="AC205" s="9">
        <f t="shared" si="129"/>
        <v>125.71533148383119</v>
      </c>
      <c r="AD205" s="10">
        <f t="shared" si="130"/>
        <v>5.8002815589806985E-4</v>
      </c>
      <c r="AE205" s="9">
        <f t="shared" si="153"/>
        <v>0.72451120736944363</v>
      </c>
      <c r="AF205" s="9">
        <f t="shared" si="131"/>
        <v>125.51306879643313</v>
      </c>
      <c r="AG205" s="10">
        <f t="shared" si="132"/>
        <v>6.5812360186332289E-4</v>
      </c>
      <c r="AH205" s="9">
        <f t="shared" si="154"/>
        <v>0.2601401570354841</v>
      </c>
      <c r="AI205" s="9">
        <f t="shared" si="133"/>
        <v>125.04869774609917</v>
      </c>
      <c r="AJ205" s="10">
        <f t="shared" si="134"/>
        <v>8.5607669579477238E-4</v>
      </c>
      <c r="AK205" s="17">
        <f t="shared" si="155"/>
        <v>-0.21363896953786105</v>
      </c>
      <c r="AL205" s="9">
        <f t="shared" si="135"/>
        <v>124.57491861952583</v>
      </c>
      <c r="AM205" s="10">
        <f t="shared" si="136"/>
        <v>1.0848256070470472E-3</v>
      </c>
      <c r="AO205" s="9">
        <f t="shared" si="156"/>
        <v>1.12926277860974</v>
      </c>
      <c r="AP205" s="9">
        <f t="shared" si="137"/>
        <v>167.9726105632536</v>
      </c>
      <c r="AQ205" s="10">
        <f t="shared" si="138"/>
        <v>2.1414490774045495E-4</v>
      </c>
      <c r="AR205" s="9">
        <f t="shared" si="157"/>
        <v>1.4248610082410744</v>
      </c>
      <c r="AS205" s="9">
        <f t="shared" si="139"/>
        <v>168.26820879288493</v>
      </c>
      <c r="AT205" s="10">
        <f t="shared" si="140"/>
        <v>2.6959155358192185E-4</v>
      </c>
      <c r="AU205" s="9">
        <f t="shared" si="158"/>
        <v>1.7177381826687315</v>
      </c>
      <c r="AV205" s="9">
        <f t="shared" si="141"/>
        <v>168.56108596731261</v>
      </c>
      <c r="AW205" s="10">
        <f t="shared" si="142"/>
        <v>3.3081642075685834E-4</v>
      </c>
      <c r="AX205" s="9">
        <f t="shared" si="159"/>
        <v>1.8037030696967342</v>
      </c>
      <c r="AY205" s="9">
        <f t="shared" si="143"/>
        <v>168.64705085434059</v>
      </c>
      <c r="AZ205" s="10">
        <f t="shared" si="144"/>
        <v>3.4997534150308588E-4</v>
      </c>
    </row>
    <row r="206" spans="1:52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  <c r="G206" s="2"/>
      <c r="H206" s="34"/>
      <c r="I206" s="9">
        <f t="shared" si="145"/>
        <v>121.57350449196528</v>
      </c>
      <c r="J206" s="9">
        <f t="shared" si="120"/>
        <v>12.375393508034733</v>
      </c>
      <c r="K206" s="9">
        <f t="shared" si="146"/>
        <v>125.87010509822025</v>
      </c>
      <c r="L206" s="9">
        <f t="shared" si="121"/>
        <v>8.0787929017797637</v>
      </c>
      <c r="M206" s="9">
        <f t="shared" si="147"/>
        <v>127.00461286507866</v>
      </c>
      <c r="N206" s="9">
        <f t="shared" si="122"/>
        <v>6.9442851349213583</v>
      </c>
      <c r="O206" s="9">
        <f t="shared" si="148"/>
        <v>127.79128884786731</v>
      </c>
      <c r="P206" s="9">
        <f t="shared" si="123"/>
        <v>6.1576091521327072</v>
      </c>
      <c r="Q206" s="34"/>
      <c r="R206" s="9">
        <f t="shared" si="149"/>
        <v>161.99541461570712</v>
      </c>
      <c r="S206" s="9">
        <f t="shared" si="124"/>
        <v>5.974586384292877</v>
      </c>
      <c r="T206" s="9">
        <f t="shared" si="150"/>
        <v>165.29855596286714</v>
      </c>
      <c r="U206" s="9">
        <f t="shared" si="125"/>
        <v>2.6714450371328553</v>
      </c>
      <c r="V206" s="9">
        <f t="shared" si="151"/>
        <v>166.13200815308974</v>
      </c>
      <c r="W206" s="9">
        <f t="shared" si="126"/>
        <v>1.8379928469102538</v>
      </c>
      <c r="X206" s="9">
        <f t="shared" si="127"/>
        <v>166.08889373499204</v>
      </c>
      <c r="Y206" s="9">
        <f t="shared" si="128"/>
        <v>1.8811072650079552</v>
      </c>
      <c r="AB206" s="9">
        <f t="shared" si="152"/>
        <v>1.1201661019546305</v>
      </c>
      <c r="AC206" s="9">
        <f t="shared" si="129"/>
        <v>128.12477896703328</v>
      </c>
      <c r="AD206" s="10">
        <f t="shared" si="130"/>
        <v>1.8905239994772033E-3</v>
      </c>
      <c r="AE206" s="9">
        <f t="shared" si="153"/>
        <v>1.0973972245308252</v>
      </c>
      <c r="AF206" s="9">
        <f t="shared" si="131"/>
        <v>128.10201008960948</v>
      </c>
      <c r="AG206" s="10">
        <f t="shared" si="132"/>
        <v>1.9053345655001006E-3</v>
      </c>
      <c r="AH206" s="9">
        <f t="shared" si="154"/>
        <v>1.1403019605762528</v>
      </c>
      <c r="AI206" s="9">
        <f t="shared" si="133"/>
        <v>128.14491482565492</v>
      </c>
      <c r="AJ206" s="10">
        <f t="shared" si="134"/>
        <v>1.8774742941917927E-3</v>
      </c>
      <c r="AK206" s="17">
        <f t="shared" si="155"/>
        <v>1.8516011391820453</v>
      </c>
      <c r="AL206" s="9">
        <f t="shared" si="135"/>
        <v>128.85621400426069</v>
      </c>
      <c r="AM206" s="10">
        <f t="shared" si="136"/>
        <v>1.4454902528616067E-3</v>
      </c>
      <c r="AO206" s="9">
        <f t="shared" si="156"/>
        <v>0.85317241708516023</v>
      </c>
      <c r="AP206" s="9">
        <f t="shared" si="137"/>
        <v>166.98518057017489</v>
      </c>
      <c r="AQ206" s="10">
        <f t="shared" si="138"/>
        <v>3.4375628644112286E-5</v>
      </c>
      <c r="AR206" s="9">
        <f t="shared" si="157"/>
        <v>0.89081084829227453</v>
      </c>
      <c r="AS206" s="9">
        <f t="shared" si="139"/>
        <v>167.022819001382</v>
      </c>
      <c r="AT206" s="10">
        <f t="shared" si="140"/>
        <v>3.1798264799972039E-5</v>
      </c>
      <c r="AU206" s="9">
        <f t="shared" si="158"/>
        <v>0.62465316626844603</v>
      </c>
      <c r="AV206" s="9">
        <f t="shared" si="141"/>
        <v>166.75666131935819</v>
      </c>
      <c r="AW206" s="10">
        <f t="shared" si="142"/>
        <v>5.2179672875269456E-5</v>
      </c>
      <c r="AX206" s="9">
        <f t="shared" si="159"/>
        <v>-0.33408322636649623</v>
      </c>
      <c r="AY206" s="9">
        <f t="shared" si="143"/>
        <v>165.79792492672325</v>
      </c>
      <c r="AZ206" s="10">
        <f t="shared" si="144"/>
        <v>1.67219381830961E-4</v>
      </c>
    </row>
    <row r="207" spans="1:52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  <c r="G207" s="2"/>
      <c r="H207" s="34"/>
      <c r="I207" s="9">
        <f t="shared" si="145"/>
        <v>123.42981351817048</v>
      </c>
      <c r="J207" s="9">
        <f t="shared" si="120"/>
        <v>7.7438774818295144</v>
      </c>
      <c r="K207" s="9">
        <f t="shared" si="146"/>
        <v>128.69768261384317</v>
      </c>
      <c r="L207" s="9">
        <f t="shared" si="121"/>
        <v>2.4760083861568205</v>
      </c>
      <c r="M207" s="9">
        <f t="shared" si="147"/>
        <v>130.82396968928541</v>
      </c>
      <c r="N207" s="9">
        <f t="shared" si="122"/>
        <v>0.34972131071458534</v>
      </c>
      <c r="O207" s="9">
        <f t="shared" si="148"/>
        <v>132.40949571196685</v>
      </c>
      <c r="P207" s="9">
        <f t="shared" si="123"/>
        <v>1.235804711966864</v>
      </c>
      <c r="Q207" s="34"/>
      <c r="R207" s="9">
        <f t="shared" si="149"/>
        <v>162.89160257335104</v>
      </c>
      <c r="S207" s="9">
        <f t="shared" si="124"/>
        <v>9.5783984266489597</v>
      </c>
      <c r="T207" s="9">
        <f t="shared" si="150"/>
        <v>166.23356172586364</v>
      </c>
      <c r="U207" s="9">
        <f t="shared" si="125"/>
        <v>6.2364392741363588</v>
      </c>
      <c r="V207" s="9">
        <f t="shared" si="151"/>
        <v>167.14290421889038</v>
      </c>
      <c r="W207" s="9">
        <f t="shared" si="126"/>
        <v>5.327096781109617</v>
      </c>
      <c r="X207" s="9">
        <f t="shared" si="127"/>
        <v>167.49972418374801</v>
      </c>
      <c r="Y207" s="9">
        <f t="shared" si="128"/>
        <v>4.9702768162519817</v>
      </c>
      <c r="AB207" s="9">
        <f t="shared" si="152"/>
        <v>1.5250447102924483</v>
      </c>
      <c r="AC207" s="9">
        <f t="shared" si="129"/>
        <v>132.34901439957787</v>
      </c>
      <c r="AD207" s="10">
        <f t="shared" si="130"/>
        <v>8.0282573808472933E-5</v>
      </c>
      <c r="AE207" s="9">
        <f t="shared" si="153"/>
        <v>1.7778871244498065</v>
      </c>
      <c r="AF207" s="9">
        <f t="shared" si="131"/>
        <v>132.60185681373522</v>
      </c>
      <c r="AG207" s="10">
        <f t="shared" si="132"/>
        <v>1.1853969026782629E-4</v>
      </c>
      <c r="AH207" s="9">
        <f t="shared" si="154"/>
        <v>2.3458766492099765</v>
      </c>
      <c r="AI207" s="9">
        <f t="shared" si="133"/>
        <v>133.16984633849538</v>
      </c>
      <c r="AJ207" s="10">
        <f t="shared" si="134"/>
        <v>2.3157687608157243E-4</v>
      </c>
      <c r="AK207" s="17">
        <f t="shared" si="155"/>
        <v>3.5241934714530441</v>
      </c>
      <c r="AL207" s="9">
        <f t="shared" si="135"/>
        <v>134.34816316073844</v>
      </c>
      <c r="AM207" s="10">
        <f t="shared" si="136"/>
        <v>5.8566540007345318E-4</v>
      </c>
      <c r="AO207" s="9">
        <f t="shared" si="156"/>
        <v>0.87683096439248165</v>
      </c>
      <c r="AP207" s="9">
        <f t="shared" si="137"/>
        <v>168.01973518328285</v>
      </c>
      <c r="AQ207" s="10">
        <f t="shared" si="138"/>
        <v>6.6580150577250075E-4</v>
      </c>
      <c r="AR207" s="9">
        <f t="shared" si="157"/>
        <v>0.92083215266936502</v>
      </c>
      <c r="AS207" s="9">
        <f t="shared" si="139"/>
        <v>168.06373637155974</v>
      </c>
      <c r="AT207" s="10">
        <f t="shared" si="140"/>
        <v>6.5270061296752275E-4</v>
      </c>
      <c r="AU207" s="9">
        <f t="shared" si="158"/>
        <v>0.79846247105793189</v>
      </c>
      <c r="AV207" s="9">
        <f t="shared" si="141"/>
        <v>167.94136668994832</v>
      </c>
      <c r="AW207" s="10">
        <f t="shared" si="142"/>
        <v>6.8945729851321402E-4</v>
      </c>
      <c r="AX207" s="9">
        <f t="shared" si="159"/>
        <v>0.80914917197556668</v>
      </c>
      <c r="AY207" s="9">
        <f t="shared" si="143"/>
        <v>167.95205339086596</v>
      </c>
      <c r="AZ207" s="10">
        <f t="shared" si="144"/>
        <v>6.8620716618402009E-4</v>
      </c>
    </row>
    <row r="208" spans="1:52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  <c r="G208" s="2"/>
      <c r="H208" s="34"/>
      <c r="I208" s="9">
        <f t="shared" si="145"/>
        <v>124.5913951404449</v>
      </c>
      <c r="J208" s="9">
        <f t="shared" si="120"/>
        <v>3.9195891404448986</v>
      </c>
      <c r="K208" s="9">
        <f t="shared" si="146"/>
        <v>129.56428554899804</v>
      </c>
      <c r="L208" s="9">
        <f t="shared" si="121"/>
        <v>8.8924795489980397</v>
      </c>
      <c r="M208" s="9">
        <f t="shared" si="147"/>
        <v>131.01631641017843</v>
      </c>
      <c r="N208" s="9">
        <f t="shared" si="122"/>
        <v>10.34451041017843</v>
      </c>
      <c r="O208" s="9">
        <f t="shared" si="148"/>
        <v>131.48264217799172</v>
      </c>
      <c r="P208" s="9">
        <f t="shared" si="123"/>
        <v>10.810836177991717</v>
      </c>
      <c r="Q208" s="34"/>
      <c r="R208" s="9">
        <f t="shared" si="149"/>
        <v>164.32836233734838</v>
      </c>
      <c r="S208" s="9">
        <f t="shared" si="124"/>
        <v>1.9716406626516232</v>
      </c>
      <c r="T208" s="9">
        <f t="shared" si="150"/>
        <v>168.41631547181137</v>
      </c>
      <c r="U208" s="9">
        <f t="shared" si="125"/>
        <v>2.1163124718113693</v>
      </c>
      <c r="V208" s="9">
        <f t="shared" si="151"/>
        <v>170.07280744850067</v>
      </c>
      <c r="W208" s="9">
        <f t="shared" si="126"/>
        <v>3.7728044485006649</v>
      </c>
      <c r="X208" s="9">
        <f t="shared" si="127"/>
        <v>171.22743179593698</v>
      </c>
      <c r="Y208" s="9">
        <f t="shared" si="128"/>
        <v>4.9274287959369758</v>
      </c>
      <c r="AB208" s="9">
        <f t="shared" si="152"/>
        <v>1.3251400118825349</v>
      </c>
      <c r="AC208" s="9">
        <f t="shared" si="129"/>
        <v>132.34145642206096</v>
      </c>
      <c r="AD208" s="10">
        <f t="shared" si="130"/>
        <v>9.3519907336759665E-3</v>
      </c>
      <c r="AE208" s="9">
        <f t="shared" si="153"/>
        <v>1.3815020235606117</v>
      </c>
      <c r="AF208" s="9">
        <f t="shared" si="131"/>
        <v>132.39781843373905</v>
      </c>
      <c r="AG208" s="10">
        <f t="shared" si="132"/>
        <v>9.4425452707731037E-3</v>
      </c>
      <c r="AH208" s="9">
        <f t="shared" si="154"/>
        <v>1.3767881814673495</v>
      </c>
      <c r="AI208" s="9">
        <f t="shared" si="133"/>
        <v>132.39310459164579</v>
      </c>
      <c r="AJ208" s="10">
        <f t="shared" si="134"/>
        <v>9.4349550143239622E-3</v>
      </c>
      <c r="AK208" s="17">
        <f t="shared" si="155"/>
        <v>0.69212373347703016</v>
      </c>
      <c r="AL208" s="9">
        <f t="shared" si="135"/>
        <v>131.70844014365545</v>
      </c>
      <c r="AM208" s="10">
        <f t="shared" si="136"/>
        <v>8.3649176040316436E-3</v>
      </c>
      <c r="AO208" s="9">
        <f t="shared" si="156"/>
        <v>1.1847918041751528</v>
      </c>
      <c r="AP208" s="9">
        <f t="shared" si="137"/>
        <v>171.25759925267582</v>
      </c>
      <c r="AQ208" s="10">
        <f t="shared" si="138"/>
        <v>8.887053520557635E-4</v>
      </c>
      <c r="AR208" s="9">
        <f t="shared" si="157"/>
        <v>1.4230999219045961</v>
      </c>
      <c r="AS208" s="9">
        <f t="shared" si="139"/>
        <v>171.49590737040526</v>
      </c>
      <c r="AT208" s="10">
        <f t="shared" si="140"/>
        <v>9.761977102124875E-4</v>
      </c>
      <c r="AU208" s="9">
        <f t="shared" si="158"/>
        <v>1.7576108124064929</v>
      </c>
      <c r="AV208" s="9">
        <f t="shared" si="141"/>
        <v>171.83041826090715</v>
      </c>
      <c r="AW208" s="10">
        <f t="shared" si="142"/>
        <v>1.105938483348969E-3</v>
      </c>
      <c r="AX208" s="9">
        <f t="shared" si="159"/>
        <v>2.6117901209650807</v>
      </c>
      <c r="AY208" s="9">
        <f t="shared" si="143"/>
        <v>172.68459756946575</v>
      </c>
      <c r="AZ208" s="10">
        <f t="shared" si="144"/>
        <v>1.4739479053224227E-3</v>
      </c>
    </row>
    <row r="209" spans="1:52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  <c r="G209" s="2"/>
      <c r="H209" s="34"/>
      <c r="I209" s="9">
        <f t="shared" si="145"/>
        <v>124.00345676937816</v>
      </c>
      <c r="J209" s="9">
        <f t="shared" si="120"/>
        <v>3.2517857693781593</v>
      </c>
      <c r="K209" s="9">
        <f t="shared" si="146"/>
        <v>126.45191770684873</v>
      </c>
      <c r="L209" s="9">
        <f t="shared" si="121"/>
        <v>5.7002467068487306</v>
      </c>
      <c r="M209" s="9">
        <f t="shared" si="147"/>
        <v>125.32683568458029</v>
      </c>
      <c r="N209" s="9">
        <f t="shared" si="122"/>
        <v>4.5751646845802867</v>
      </c>
      <c r="O209" s="9">
        <f t="shared" si="148"/>
        <v>123.37451504449794</v>
      </c>
      <c r="P209" s="9">
        <f t="shared" si="123"/>
        <v>2.6228440444979384</v>
      </c>
      <c r="Q209" s="34"/>
      <c r="R209" s="9">
        <f t="shared" si="149"/>
        <v>164.62410843674613</v>
      </c>
      <c r="S209" s="9">
        <f t="shared" si="124"/>
        <v>2.0658935632538658</v>
      </c>
      <c r="T209" s="9">
        <f t="shared" si="150"/>
        <v>167.67560610667741</v>
      </c>
      <c r="U209" s="9">
        <f t="shared" si="125"/>
        <v>0.98560410667741394</v>
      </c>
      <c r="V209" s="9">
        <f t="shared" si="151"/>
        <v>167.99776500182531</v>
      </c>
      <c r="W209" s="9">
        <f t="shared" si="126"/>
        <v>1.3077630018253217</v>
      </c>
      <c r="X209" s="9">
        <f t="shared" si="127"/>
        <v>167.53186019898425</v>
      </c>
      <c r="Y209" s="9">
        <f t="shared" si="128"/>
        <v>0.84185819898425507</v>
      </c>
      <c r="AB209" s="9">
        <f t="shared" si="152"/>
        <v>0.27294690126043297</v>
      </c>
      <c r="AC209" s="9">
        <f t="shared" si="129"/>
        <v>125.59978258584073</v>
      </c>
      <c r="AD209" s="10">
        <f t="shared" si="130"/>
        <v>1.6119772770408429E-3</v>
      </c>
      <c r="AE209" s="9">
        <f t="shared" si="153"/>
        <v>-0.38624366372907737</v>
      </c>
      <c r="AF209" s="9">
        <f t="shared" si="131"/>
        <v>124.94059202085121</v>
      </c>
      <c r="AG209" s="10">
        <f t="shared" si="132"/>
        <v>1.2034222739158551E-3</v>
      </c>
      <c r="AH209" s="9">
        <f t="shared" si="154"/>
        <v>-1.8030328267121232</v>
      </c>
      <c r="AI209" s="9">
        <f t="shared" si="133"/>
        <v>123.52380285786816</v>
      </c>
      <c r="AJ209" s="10">
        <f t="shared" si="134"/>
        <v>5.2703744123871652E-4</v>
      </c>
      <c r="AK209" s="17">
        <f t="shared" si="155"/>
        <v>-4.7322400567368677</v>
      </c>
      <c r="AL209" s="9">
        <f t="shared" si="135"/>
        <v>120.59459562784342</v>
      </c>
      <c r="AM209" s="10">
        <f t="shared" si="136"/>
        <v>1.6921150803534623E-6</v>
      </c>
      <c r="AO209" s="9">
        <f t="shared" si="156"/>
        <v>0.69581666654757668</v>
      </c>
      <c r="AP209" s="9">
        <f t="shared" si="137"/>
        <v>168.6935816683729</v>
      </c>
      <c r="AQ209" s="10">
        <f t="shared" si="138"/>
        <v>1.4447547411825318E-4</v>
      </c>
      <c r="AR209" s="9">
        <f t="shared" si="157"/>
        <v>0.54856432975960856</v>
      </c>
      <c r="AS209" s="9">
        <f t="shared" si="139"/>
        <v>168.54632933158493</v>
      </c>
      <c r="AT209" s="10">
        <f t="shared" si="140"/>
        <v>1.2401951096087651E-4</v>
      </c>
      <c r="AU209" s="9">
        <f t="shared" si="158"/>
        <v>3.29168458196617E-2</v>
      </c>
      <c r="AV209" s="9">
        <f t="shared" si="141"/>
        <v>168.03068184764498</v>
      </c>
      <c r="AW209" s="10">
        <f t="shared" si="142"/>
        <v>6.4689092573148112E-5</v>
      </c>
      <c r="AX209" s="9">
        <f t="shared" si="159"/>
        <v>-1.3720175615292891</v>
      </c>
      <c r="AY209" s="9">
        <f t="shared" si="143"/>
        <v>166.62574744029604</v>
      </c>
      <c r="AZ209" s="10">
        <f t="shared" si="144"/>
        <v>1.4858973233489974E-7</v>
      </c>
    </row>
    <row r="210" spans="1:52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  <c r="G210" s="2"/>
      <c r="H210" s="34"/>
      <c r="I210" s="9">
        <f t="shared" si="145"/>
        <v>123.51568890397142</v>
      </c>
      <c r="J210" s="9">
        <f t="shared" si="120"/>
        <v>10.889994903971427</v>
      </c>
      <c r="K210" s="9">
        <f t="shared" si="146"/>
        <v>124.45683135945168</v>
      </c>
      <c r="L210" s="9">
        <f t="shared" si="121"/>
        <v>11.831137359451688</v>
      </c>
      <c r="M210" s="9">
        <f t="shared" si="147"/>
        <v>122.81049510806113</v>
      </c>
      <c r="N210" s="9">
        <f t="shared" si="122"/>
        <v>10.184801108061137</v>
      </c>
      <c r="O210" s="9">
        <f t="shared" si="148"/>
        <v>121.4073820111245</v>
      </c>
      <c r="P210" s="9">
        <f t="shared" si="123"/>
        <v>8.7816880111245013</v>
      </c>
      <c r="Q210" s="34"/>
      <c r="R210" s="9">
        <f t="shared" si="149"/>
        <v>164.93399247123421</v>
      </c>
      <c r="S210" s="9">
        <f t="shared" si="124"/>
        <v>0.66398847123420524</v>
      </c>
      <c r="T210" s="9">
        <f t="shared" si="150"/>
        <v>167.3306446693403</v>
      </c>
      <c r="U210" s="9">
        <f t="shared" si="125"/>
        <v>3.0606406693403017</v>
      </c>
      <c r="V210" s="9">
        <f t="shared" si="151"/>
        <v>167.2784953508214</v>
      </c>
      <c r="W210" s="9">
        <f t="shared" si="126"/>
        <v>3.0084913508214015</v>
      </c>
      <c r="X210" s="9">
        <f t="shared" si="127"/>
        <v>166.90046654974606</v>
      </c>
      <c r="Y210" s="9">
        <f t="shared" si="128"/>
        <v>2.6304625497460563</v>
      </c>
      <c r="AB210" s="9">
        <f t="shared" si="152"/>
        <v>-0.14544622040650532</v>
      </c>
      <c r="AC210" s="9">
        <f t="shared" si="129"/>
        <v>122.66504888765462</v>
      </c>
      <c r="AD210" s="10">
        <f t="shared" si="130"/>
        <v>7.9457821367728484E-3</v>
      </c>
      <c r="AE210" s="9">
        <f t="shared" si="153"/>
        <v>-0.91876789192659691</v>
      </c>
      <c r="AF210" s="9">
        <f t="shared" si="131"/>
        <v>121.89172721613454</v>
      </c>
      <c r="AG210" s="10">
        <f t="shared" si="132"/>
        <v>6.7688165693140364E-3</v>
      </c>
      <c r="AH210" s="9">
        <f t="shared" si="154"/>
        <v>-2.1240213141252879</v>
      </c>
      <c r="AI210" s="9">
        <f t="shared" si="133"/>
        <v>120.68647379393585</v>
      </c>
      <c r="AJ210" s="10">
        <f t="shared" si="134"/>
        <v>5.1224668210590706E-3</v>
      </c>
      <c r="AK210" s="17">
        <f t="shared" si="155"/>
        <v>-2.8487254985518122</v>
      </c>
      <c r="AL210" s="9">
        <f t="shared" si="135"/>
        <v>119.96176960950932</v>
      </c>
      <c r="AM210" s="10">
        <f t="shared" si="136"/>
        <v>4.2428007531446202E-3</v>
      </c>
      <c r="AO210" s="9">
        <f t="shared" si="156"/>
        <v>0.48355371891485327</v>
      </c>
      <c r="AP210" s="9">
        <f t="shared" si="137"/>
        <v>167.76204906973626</v>
      </c>
      <c r="AQ210" s="10">
        <f t="shared" si="138"/>
        <v>4.5190083631633691E-4</v>
      </c>
      <c r="AR210" s="9">
        <f t="shared" si="157"/>
        <v>0.23160583456872824</v>
      </c>
      <c r="AS210" s="9">
        <f t="shared" si="139"/>
        <v>167.51010118539014</v>
      </c>
      <c r="AT210" s="10">
        <f t="shared" si="140"/>
        <v>3.8904473143698331E-4</v>
      </c>
      <c r="AU210" s="9">
        <f t="shared" si="158"/>
        <v>-0.30556707775094682</v>
      </c>
      <c r="AV210" s="9">
        <f t="shared" si="141"/>
        <v>166.97292827307047</v>
      </c>
      <c r="AW210" s="10">
        <f t="shared" si="142"/>
        <v>2.7073924989947913E-4</v>
      </c>
      <c r="AX210" s="9">
        <f t="shared" si="159"/>
        <v>-0.81718183758271912</v>
      </c>
      <c r="AY210" s="9">
        <f t="shared" si="143"/>
        <v>166.46131351323868</v>
      </c>
      <c r="AZ210" s="10">
        <f t="shared" si="144"/>
        <v>1.7794709925290006E-4</v>
      </c>
    </row>
    <row r="211" spans="1:52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  <c r="G211" s="2"/>
      <c r="H211" s="34"/>
      <c r="I211" s="9">
        <f t="shared" si="145"/>
        <v>121.8821896683757</v>
      </c>
      <c r="J211" s="9">
        <f t="shared" si="120"/>
        <v>4.764246668375705</v>
      </c>
      <c r="K211" s="9">
        <f t="shared" si="146"/>
        <v>120.3159332836436</v>
      </c>
      <c r="L211" s="9">
        <f t="shared" si="121"/>
        <v>3.1979902836436054</v>
      </c>
      <c r="M211" s="9">
        <f t="shared" si="147"/>
        <v>117.2088544986275</v>
      </c>
      <c r="N211" s="9">
        <f t="shared" si="122"/>
        <v>9.0911498627505694E-2</v>
      </c>
      <c r="O211" s="9">
        <f t="shared" si="148"/>
        <v>114.82111600278111</v>
      </c>
      <c r="P211" s="9">
        <f t="shared" si="123"/>
        <v>2.2968269972188864</v>
      </c>
      <c r="Q211" s="34"/>
      <c r="R211" s="9">
        <f t="shared" si="149"/>
        <v>164.83439420054907</v>
      </c>
      <c r="S211" s="9">
        <f t="shared" si="124"/>
        <v>0.91560579945092968</v>
      </c>
      <c r="T211" s="9">
        <f t="shared" si="150"/>
        <v>166.25942043507121</v>
      </c>
      <c r="U211" s="9">
        <f t="shared" si="125"/>
        <v>0.50942043507120616</v>
      </c>
      <c r="V211" s="9">
        <f t="shared" si="151"/>
        <v>165.62382510786964</v>
      </c>
      <c r="W211" s="9">
        <f t="shared" si="126"/>
        <v>0.12617489213036492</v>
      </c>
      <c r="X211" s="9">
        <f t="shared" si="127"/>
        <v>164.92761963743652</v>
      </c>
      <c r="Y211" s="9">
        <f t="shared" si="128"/>
        <v>0.82238036256347868</v>
      </c>
      <c r="AB211" s="9">
        <f t="shared" si="152"/>
        <v>-0.96387537876057405</v>
      </c>
      <c r="AC211" s="9">
        <f t="shared" si="129"/>
        <v>116.24497911986693</v>
      </c>
      <c r="AD211" s="10">
        <f t="shared" si="130"/>
        <v>5.5557881509461092E-5</v>
      </c>
      <c r="AE211" s="9">
        <f t="shared" si="153"/>
        <v>-2.0894860713033552</v>
      </c>
      <c r="AF211" s="9">
        <f t="shared" si="131"/>
        <v>115.11936842732415</v>
      </c>
      <c r="AG211" s="10">
        <f t="shared" si="132"/>
        <v>2.9120165794720891E-4</v>
      </c>
      <c r="AH211" s="9">
        <f t="shared" si="154"/>
        <v>-3.688949997014042</v>
      </c>
      <c r="AI211" s="9">
        <f t="shared" si="133"/>
        <v>113.51990450161347</v>
      </c>
      <c r="AJ211" s="10">
        <f t="shared" si="134"/>
        <v>9.4381035896413707E-4</v>
      </c>
      <c r="AK211" s="17">
        <f t="shared" si="155"/>
        <v>-5.1887033428013574</v>
      </c>
      <c r="AL211" s="9">
        <f t="shared" si="135"/>
        <v>112.02015115582614</v>
      </c>
      <c r="AM211" s="10">
        <f t="shared" si="136"/>
        <v>1.8945990891752571E-3</v>
      </c>
      <c r="AO211" s="9">
        <f t="shared" si="156"/>
        <v>0.16282012463486029</v>
      </c>
      <c r="AP211" s="9">
        <f t="shared" si="137"/>
        <v>165.7866452325045</v>
      </c>
      <c r="AQ211" s="10">
        <f t="shared" si="138"/>
        <v>4.8879627646487456E-8</v>
      </c>
      <c r="AR211" s="9">
        <f t="shared" si="157"/>
        <v>-0.23996318481139545</v>
      </c>
      <c r="AS211" s="9">
        <f t="shared" si="139"/>
        <v>165.38386192305825</v>
      </c>
      <c r="AT211" s="10">
        <f t="shared" si="140"/>
        <v>4.8795830965915885E-6</v>
      </c>
      <c r="AU211" s="9">
        <f t="shared" si="158"/>
        <v>-0.91266350209131575</v>
      </c>
      <c r="AV211" s="9">
        <f t="shared" si="141"/>
        <v>164.71116160577833</v>
      </c>
      <c r="AW211" s="10">
        <f t="shared" si="142"/>
        <v>3.9281576610145263E-5</v>
      </c>
      <c r="AX211" s="9">
        <f t="shared" si="159"/>
        <v>-1.5290469821464094</v>
      </c>
      <c r="AY211" s="9">
        <f t="shared" si="143"/>
        <v>164.09477812572322</v>
      </c>
      <c r="AZ211" s="10">
        <f t="shared" si="144"/>
        <v>9.9725301942014101E-5</v>
      </c>
    </row>
    <row r="212" spans="1:52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  <c r="G212" s="2"/>
      <c r="H212" s="34"/>
      <c r="I212" s="9">
        <f t="shared" si="145"/>
        <v>121.16755266811934</v>
      </c>
      <c r="J212" s="9">
        <f t="shared" si="120"/>
        <v>7.873012668119344</v>
      </c>
      <c r="K212" s="9">
        <f t="shared" si="146"/>
        <v>119.19663668436834</v>
      </c>
      <c r="L212" s="9">
        <f t="shared" si="121"/>
        <v>5.9020966843683453</v>
      </c>
      <c r="M212" s="9">
        <f t="shared" si="147"/>
        <v>117.15885317438237</v>
      </c>
      <c r="N212" s="9">
        <f t="shared" si="122"/>
        <v>3.8643131743823744</v>
      </c>
      <c r="O212" s="9">
        <f t="shared" si="148"/>
        <v>116.54373625069528</v>
      </c>
      <c r="P212" s="9">
        <f t="shared" si="123"/>
        <v>3.2491962506952774</v>
      </c>
      <c r="Q212" s="34"/>
      <c r="R212" s="9">
        <f t="shared" si="149"/>
        <v>164.97173507046671</v>
      </c>
      <c r="S212" s="9">
        <f t="shared" si="124"/>
        <v>0.7017310704667068</v>
      </c>
      <c r="T212" s="9">
        <f t="shared" si="150"/>
        <v>166.08112328279628</v>
      </c>
      <c r="U212" s="9">
        <f t="shared" si="125"/>
        <v>1.8111192827962839</v>
      </c>
      <c r="V212" s="9">
        <f t="shared" si="151"/>
        <v>165.69322129854135</v>
      </c>
      <c r="W212" s="9">
        <f t="shared" si="126"/>
        <v>1.4232172985413456</v>
      </c>
      <c r="X212" s="9">
        <f t="shared" si="127"/>
        <v>165.54440490935912</v>
      </c>
      <c r="Y212" s="9">
        <f t="shared" si="128"/>
        <v>1.274400909359116</v>
      </c>
      <c r="AB212" s="9">
        <f t="shared" si="152"/>
        <v>-0.8267942705832575</v>
      </c>
      <c r="AC212" s="9">
        <f t="shared" si="129"/>
        <v>116.33205890379911</v>
      </c>
      <c r="AD212" s="10">
        <f t="shared" si="130"/>
        <v>7.1881977793800209E-4</v>
      </c>
      <c r="AE212" s="9">
        <f t="shared" si="153"/>
        <v>-1.5796148845387989</v>
      </c>
      <c r="AF212" s="9">
        <f t="shared" si="131"/>
        <v>115.57923828984357</v>
      </c>
      <c r="AG212" s="10">
        <f t="shared" si="132"/>
        <v>4.0666776824399461E-4</v>
      </c>
      <c r="AH212" s="9">
        <f t="shared" si="154"/>
        <v>-2.0514230942680318</v>
      </c>
      <c r="AI212" s="9">
        <f t="shared" si="133"/>
        <v>115.10743008011434</v>
      </c>
      <c r="AJ212" s="10">
        <f t="shared" si="134"/>
        <v>2.5605012034616035E-4</v>
      </c>
      <c r="AK212" s="17">
        <f t="shared" si="155"/>
        <v>-0.82080662702856444</v>
      </c>
      <c r="AL212" s="9">
        <f t="shared" si="135"/>
        <v>116.33804654735381</v>
      </c>
      <c r="AM212" s="10">
        <f t="shared" si="136"/>
        <v>7.2165648701961115E-4</v>
      </c>
      <c r="AO212" s="9">
        <f t="shared" si="156"/>
        <v>0.14880653454038784</v>
      </c>
      <c r="AP212" s="9">
        <f t="shared" si="137"/>
        <v>165.84202783308174</v>
      </c>
      <c r="AQ212" s="10">
        <f t="shared" si="138"/>
        <v>9.158022718278097E-5</v>
      </c>
      <c r="AR212" s="9">
        <f t="shared" si="157"/>
        <v>-0.16262334094061892</v>
      </c>
      <c r="AS212" s="9">
        <f t="shared" si="139"/>
        <v>165.53059795760072</v>
      </c>
      <c r="AT212" s="10">
        <f t="shared" si="140"/>
        <v>5.8888963004937609E-5</v>
      </c>
      <c r="AU212" s="9">
        <f t="shared" si="158"/>
        <v>-0.47073664034795393</v>
      </c>
      <c r="AV212" s="9">
        <f t="shared" si="141"/>
        <v>165.22248465819339</v>
      </c>
      <c r="AW212" s="10">
        <f t="shared" si="142"/>
        <v>3.3619851839846854E-5</v>
      </c>
      <c r="AX212" s="9">
        <f t="shared" si="159"/>
        <v>-0.17037028525100739</v>
      </c>
      <c r="AY212" s="9">
        <f t="shared" si="143"/>
        <v>165.52285101329034</v>
      </c>
      <c r="AZ212" s="10">
        <f t="shared" si="144"/>
        <v>5.8167386159596779E-5</v>
      </c>
    </row>
    <row r="213" spans="1:52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  <c r="G213" s="2"/>
      <c r="H213" s="34"/>
      <c r="I213" s="9">
        <f t="shared" si="145"/>
        <v>119.98660076790144</v>
      </c>
      <c r="J213" s="9">
        <f t="shared" si="120"/>
        <v>8.1794947679014314</v>
      </c>
      <c r="K213" s="9">
        <f t="shared" si="146"/>
        <v>117.13090284483943</v>
      </c>
      <c r="L213" s="9">
        <f t="shared" si="121"/>
        <v>5.3237968448394213</v>
      </c>
      <c r="M213" s="9">
        <f t="shared" si="147"/>
        <v>115.03348092847207</v>
      </c>
      <c r="N213" s="9">
        <f t="shared" si="122"/>
        <v>3.2263749284720689</v>
      </c>
      <c r="O213" s="9">
        <f t="shared" si="148"/>
        <v>114.10683906267383</v>
      </c>
      <c r="P213" s="9">
        <f t="shared" si="123"/>
        <v>2.2997330626738233</v>
      </c>
      <c r="Q213" s="34"/>
      <c r="R213" s="9">
        <f t="shared" si="149"/>
        <v>164.86647540989668</v>
      </c>
      <c r="S213" s="9">
        <f t="shared" si="124"/>
        <v>1.5835215901033166</v>
      </c>
      <c r="T213" s="9">
        <f t="shared" si="150"/>
        <v>165.44723153381759</v>
      </c>
      <c r="U213" s="9">
        <f t="shared" si="125"/>
        <v>1.0027654661824101</v>
      </c>
      <c r="V213" s="9">
        <f t="shared" si="151"/>
        <v>164.91045178434359</v>
      </c>
      <c r="W213" s="9">
        <f t="shared" si="126"/>
        <v>1.5395452156564033</v>
      </c>
      <c r="X213" s="9">
        <f t="shared" si="127"/>
        <v>164.58860422733977</v>
      </c>
      <c r="Y213" s="9">
        <f t="shared" si="128"/>
        <v>1.8613927726602242</v>
      </c>
      <c r="AB213" s="9">
        <f t="shared" si="152"/>
        <v>-1.0215809668823137</v>
      </c>
      <c r="AC213" s="9">
        <f t="shared" si="129"/>
        <v>114.01189996158976</v>
      </c>
      <c r="AD213" s="10">
        <f t="shared" si="130"/>
        <v>3.8886352510630082E-4</v>
      </c>
      <c r="AE213" s="9">
        <f t="shared" si="153"/>
        <v>-1.7160542248816739</v>
      </c>
      <c r="AF213" s="9">
        <f t="shared" si="131"/>
        <v>113.3174267035904</v>
      </c>
      <c r="AG213" s="10">
        <f t="shared" si="132"/>
        <v>1.8247338927963338E-4</v>
      </c>
      <c r="AH213" s="9">
        <f t="shared" si="154"/>
        <v>-2.0847002125070522</v>
      </c>
      <c r="AI213" s="9">
        <f t="shared" si="133"/>
        <v>112.94878071596501</v>
      </c>
      <c r="AJ213" s="10">
        <f t="shared" si="134"/>
        <v>1.0426677799277644E-4</v>
      </c>
      <c r="AK213" s="17">
        <f t="shared" si="155"/>
        <v>-1.9296874030780387</v>
      </c>
      <c r="AL213" s="9">
        <f t="shared" si="135"/>
        <v>113.10379352539404</v>
      </c>
      <c r="AM213" s="10">
        <f t="shared" si="136"/>
        <v>1.3450296335993696E-4</v>
      </c>
      <c r="AO213" s="9">
        <f t="shared" si="156"/>
        <v>9.0701272296667274E-3</v>
      </c>
      <c r="AP213" s="9">
        <f t="shared" si="137"/>
        <v>164.91952191157327</v>
      </c>
      <c r="AQ213" s="10">
        <f t="shared" si="138"/>
        <v>8.4544419516930088E-5</v>
      </c>
      <c r="AR213" s="9">
        <f t="shared" si="157"/>
        <v>-0.31765988425490244</v>
      </c>
      <c r="AS213" s="9">
        <f t="shared" si="139"/>
        <v>164.59279190008868</v>
      </c>
      <c r="AT213" s="10">
        <f t="shared" si="140"/>
        <v>1.2449506945282312E-4</v>
      </c>
      <c r="AU213" s="9">
        <f t="shared" si="158"/>
        <v>-0.61115143358036339</v>
      </c>
      <c r="AV213" s="9">
        <f t="shared" si="141"/>
        <v>164.29930035076322</v>
      </c>
      <c r="AW213" s="10">
        <f t="shared" si="142"/>
        <v>1.6695165693555745E-4</v>
      </c>
      <c r="AX213" s="9">
        <f t="shared" si="159"/>
        <v>-0.69090962985574111</v>
      </c>
      <c r="AY213" s="9">
        <f t="shared" si="143"/>
        <v>164.21954215448784</v>
      </c>
      <c r="AZ213" s="10">
        <f t="shared" si="144"/>
        <v>1.795640068538206E-4</v>
      </c>
    </row>
    <row r="214" spans="1:52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  <c r="G214" s="2"/>
      <c r="H214" s="34"/>
      <c r="I214" s="9">
        <f t="shared" si="145"/>
        <v>118.75967655271621</v>
      </c>
      <c r="J214" s="9">
        <f t="shared" si="120"/>
        <v>3.5983605527162155</v>
      </c>
      <c r="K214" s="9">
        <f t="shared" si="146"/>
        <v>115.26757394914563</v>
      </c>
      <c r="L214" s="9">
        <f t="shared" si="121"/>
        <v>0.10625794914562903</v>
      </c>
      <c r="M214" s="9">
        <f t="shared" si="147"/>
        <v>113.25897471781244</v>
      </c>
      <c r="N214" s="9">
        <f t="shared" si="122"/>
        <v>1.9023412821875638</v>
      </c>
      <c r="O214" s="9">
        <f t="shared" si="148"/>
        <v>112.38203926566847</v>
      </c>
      <c r="P214" s="9">
        <f t="shared" si="123"/>
        <v>2.7792767343315319</v>
      </c>
      <c r="Q214" s="34"/>
      <c r="R214" s="9">
        <f t="shared" si="149"/>
        <v>165.10400364841217</v>
      </c>
      <c r="S214" s="9">
        <f t="shared" si="124"/>
        <v>3.3659973515878221</v>
      </c>
      <c r="T214" s="9">
        <f t="shared" si="150"/>
        <v>165.79819944698141</v>
      </c>
      <c r="U214" s="9">
        <f t="shared" si="125"/>
        <v>2.6718015530185824</v>
      </c>
      <c r="V214" s="9">
        <f t="shared" si="151"/>
        <v>165.75720165295462</v>
      </c>
      <c r="W214" s="9">
        <f t="shared" si="126"/>
        <v>2.712799347045376</v>
      </c>
      <c r="X214" s="9">
        <f t="shared" si="127"/>
        <v>165.98464880683494</v>
      </c>
      <c r="Y214" s="9">
        <f t="shared" si="128"/>
        <v>2.4853521931650562</v>
      </c>
      <c r="AB214" s="9">
        <f t="shared" si="152"/>
        <v>-1.1345197534489122</v>
      </c>
      <c r="AC214" s="9">
        <f t="shared" si="129"/>
        <v>112.12445496436352</v>
      </c>
      <c r="AD214" s="10">
        <f t="shared" si="130"/>
        <v>6.9540306510401044E-4</v>
      </c>
      <c r="AE214" s="9">
        <f t="shared" si="153"/>
        <v>-1.7306672213261649</v>
      </c>
      <c r="AF214" s="9">
        <f t="shared" si="131"/>
        <v>111.52830749648626</v>
      </c>
      <c r="AG214" s="10">
        <f t="shared" si="132"/>
        <v>9.9522113548520196E-4</v>
      </c>
      <c r="AH214" s="9">
        <f t="shared" si="154"/>
        <v>-1.9451129116757158</v>
      </c>
      <c r="AI214" s="9">
        <f t="shared" si="133"/>
        <v>111.31386180613671</v>
      </c>
      <c r="AJ214" s="10">
        <f t="shared" si="134"/>
        <v>1.1161785642068911E-3</v>
      </c>
      <c r="AK214" s="17">
        <f t="shared" si="155"/>
        <v>-1.7977833895223978</v>
      </c>
      <c r="AL214" s="9">
        <f t="shared" si="135"/>
        <v>111.46119132829004</v>
      </c>
      <c r="AM214" s="10">
        <f t="shared" si="136"/>
        <v>1.0323322064618979E-3</v>
      </c>
      <c r="AO214" s="9">
        <f t="shared" si="156"/>
        <v>0.13472208843687083</v>
      </c>
      <c r="AP214" s="9">
        <f t="shared" si="137"/>
        <v>165.89192374139148</v>
      </c>
      <c r="AQ214" s="10">
        <f t="shared" si="138"/>
        <v>2.341783269933086E-4</v>
      </c>
      <c r="AR214" s="9">
        <f t="shared" si="157"/>
        <v>-2.6557446038419946E-2</v>
      </c>
      <c r="AS214" s="9">
        <f t="shared" si="139"/>
        <v>165.7306442069162</v>
      </c>
      <c r="AT214" s="10">
        <f t="shared" si="140"/>
        <v>2.6439427445479834E-4</v>
      </c>
      <c r="AU214" s="9">
        <f t="shared" si="158"/>
        <v>4.490415240576251E-2</v>
      </c>
      <c r="AV214" s="9">
        <f t="shared" si="141"/>
        <v>165.80210580536038</v>
      </c>
      <c r="AW214" s="10">
        <f t="shared" si="142"/>
        <v>2.5077969664661292E-4</v>
      </c>
      <c r="AX214" s="9">
        <f t="shared" si="159"/>
        <v>0.61610094384101222</v>
      </c>
      <c r="AY214" s="9">
        <f t="shared" si="143"/>
        <v>166.37330259679564</v>
      </c>
      <c r="AZ214" s="10">
        <f t="shared" si="144"/>
        <v>1.5489120983860156E-4</v>
      </c>
    </row>
    <row r="215" spans="1:52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  <c r="G215" s="2"/>
      <c r="H215" s="34"/>
      <c r="I215" s="9">
        <f t="shared" si="145"/>
        <v>118.21992246980878</v>
      </c>
      <c r="J215" s="9">
        <f t="shared" si="120"/>
        <v>2.8789114698087843</v>
      </c>
      <c r="K215" s="9">
        <f t="shared" si="146"/>
        <v>115.23038366694466</v>
      </c>
      <c r="L215" s="9">
        <f t="shared" si="121"/>
        <v>0.11062733305533357</v>
      </c>
      <c r="M215" s="9">
        <f t="shared" si="147"/>
        <v>114.30526242301559</v>
      </c>
      <c r="N215" s="9">
        <f t="shared" si="122"/>
        <v>1.0357485769844033</v>
      </c>
      <c r="O215" s="9">
        <f t="shared" si="148"/>
        <v>114.46649681641712</v>
      </c>
      <c r="P215" s="9">
        <f t="shared" si="123"/>
        <v>0.87451418358287469</v>
      </c>
      <c r="Q215" s="34"/>
      <c r="R215" s="9">
        <f t="shared" si="149"/>
        <v>165.60890325115034</v>
      </c>
      <c r="S215" s="9">
        <f t="shared" si="124"/>
        <v>2.6910997488496662</v>
      </c>
      <c r="T215" s="9">
        <f t="shared" si="150"/>
        <v>166.73332999053792</v>
      </c>
      <c r="U215" s="9">
        <f t="shared" si="125"/>
        <v>1.5666730094620789</v>
      </c>
      <c r="V215" s="9">
        <f t="shared" si="151"/>
        <v>167.24924129382958</v>
      </c>
      <c r="W215" s="9">
        <f t="shared" si="126"/>
        <v>1.0507617061704195</v>
      </c>
      <c r="X215" s="9">
        <f t="shared" si="127"/>
        <v>167.84866295170872</v>
      </c>
      <c r="Y215" s="9">
        <f t="shared" si="128"/>
        <v>0.45134004829128571</v>
      </c>
      <c r="AB215" s="9">
        <f t="shared" si="152"/>
        <v>-0.80739863465110195</v>
      </c>
      <c r="AC215" s="9">
        <f t="shared" si="129"/>
        <v>113.49786378836448</v>
      </c>
      <c r="AD215" s="10">
        <f t="shared" si="130"/>
        <v>2.5535980587638849E-4</v>
      </c>
      <c r="AE215" s="9">
        <f t="shared" si="153"/>
        <v>-1.0364284896938347</v>
      </c>
      <c r="AF215" s="9">
        <f t="shared" si="131"/>
        <v>113.26883393332176</v>
      </c>
      <c r="AG215" s="10">
        <f t="shared" si="132"/>
        <v>3.2276483923563201E-4</v>
      </c>
      <c r="AH215" s="9">
        <f t="shared" si="154"/>
        <v>-0.59898263408022356</v>
      </c>
      <c r="AI215" s="9">
        <f t="shared" si="133"/>
        <v>113.70627978893536</v>
      </c>
      <c r="AJ215" s="10">
        <f t="shared" si="134"/>
        <v>2.0087468155205576E-4</v>
      </c>
      <c r="AK215" s="17">
        <f t="shared" si="155"/>
        <v>0.61967704099432275</v>
      </c>
      <c r="AL215" s="9">
        <f t="shared" si="135"/>
        <v>114.92493946400991</v>
      </c>
      <c r="AM215" s="10">
        <f t="shared" si="136"/>
        <v>1.3012732574062142E-5</v>
      </c>
      <c r="AO215" s="9">
        <f t="shared" si="156"/>
        <v>0.33831972130258481</v>
      </c>
      <c r="AP215" s="9">
        <f t="shared" si="137"/>
        <v>167.58756101513217</v>
      </c>
      <c r="AQ215" s="10">
        <f t="shared" si="138"/>
        <v>1.7919701142956217E-5</v>
      </c>
      <c r="AR215" s="9">
        <f t="shared" si="157"/>
        <v>0.35309182568992603</v>
      </c>
      <c r="AS215" s="9">
        <f t="shared" si="139"/>
        <v>167.6023331195195</v>
      </c>
      <c r="AT215" s="10">
        <f t="shared" si="140"/>
        <v>1.7184294264760782E-5</v>
      </c>
      <c r="AU215" s="9">
        <f t="shared" si="158"/>
        <v>0.69611512221690319</v>
      </c>
      <c r="AV215" s="9">
        <f t="shared" si="141"/>
        <v>167.94535641604648</v>
      </c>
      <c r="AW215" s="10">
        <f t="shared" si="142"/>
        <v>4.4404124791296874E-6</v>
      </c>
      <c r="AX215" s="9">
        <f t="shared" si="159"/>
        <v>1.360648836319871</v>
      </c>
      <c r="AY215" s="9">
        <f t="shared" si="143"/>
        <v>168.60989013014947</v>
      </c>
      <c r="AZ215" s="10">
        <f t="shared" si="144"/>
        <v>3.3903054878144078E-6</v>
      </c>
    </row>
    <row r="216" spans="1:52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  <c r="G216" s="2"/>
      <c r="H216" s="34"/>
      <c r="I216" s="9">
        <f t="shared" si="145"/>
        <v>117.78808574933745</v>
      </c>
      <c r="J216" s="9">
        <f t="shared" si="120"/>
        <v>5.8512037493374578</v>
      </c>
      <c r="K216" s="9">
        <f t="shared" si="146"/>
        <v>115.26910323351403</v>
      </c>
      <c r="L216" s="9">
        <f t="shared" si="121"/>
        <v>3.3322212335140335</v>
      </c>
      <c r="M216" s="9">
        <f t="shared" si="147"/>
        <v>114.87492414035702</v>
      </c>
      <c r="N216" s="9">
        <f t="shared" si="122"/>
        <v>2.9380421403570267</v>
      </c>
      <c r="O216" s="9">
        <f t="shared" si="148"/>
        <v>115.12238245410428</v>
      </c>
      <c r="P216" s="9">
        <f t="shared" si="123"/>
        <v>3.185500454104286</v>
      </c>
      <c r="Q216" s="34"/>
      <c r="R216" s="9">
        <f t="shared" si="149"/>
        <v>166.01256821347778</v>
      </c>
      <c r="S216" s="9">
        <f t="shared" si="124"/>
        <v>3.9874317865222224</v>
      </c>
      <c r="T216" s="9">
        <f t="shared" si="150"/>
        <v>167.28166554384967</v>
      </c>
      <c r="U216" s="9">
        <f t="shared" si="125"/>
        <v>2.7183344561503304</v>
      </c>
      <c r="V216" s="9">
        <f t="shared" si="151"/>
        <v>167.82716023222332</v>
      </c>
      <c r="W216" s="9">
        <f t="shared" si="126"/>
        <v>2.1728397677766793</v>
      </c>
      <c r="X216" s="9">
        <f t="shared" si="127"/>
        <v>168.18716798792718</v>
      </c>
      <c r="Y216" s="9">
        <f t="shared" si="128"/>
        <v>1.8128320120728176</v>
      </c>
      <c r="AB216" s="9">
        <f t="shared" si="152"/>
        <v>-0.60083958185222175</v>
      </c>
      <c r="AC216" s="9">
        <f t="shared" si="129"/>
        <v>114.2740845585048</v>
      </c>
      <c r="AD216" s="10">
        <f t="shared" si="130"/>
        <v>4.3595964991507329E-4</v>
      </c>
      <c r="AE216" s="9">
        <f t="shared" si="153"/>
        <v>-0.63490593793501793</v>
      </c>
      <c r="AF216" s="9">
        <f t="shared" si="131"/>
        <v>114.24001820242201</v>
      </c>
      <c r="AG216" s="10">
        <f t="shared" si="132"/>
        <v>4.233434385183949E-4</v>
      </c>
      <c r="AH216" s="9">
        <f t="shared" si="154"/>
        <v>-7.3092675940478358E-2</v>
      </c>
      <c r="AI216" s="9">
        <f t="shared" si="133"/>
        <v>114.80183146441655</v>
      </c>
      <c r="AJ216" s="10">
        <f t="shared" si="134"/>
        <v>6.5506971321235851E-4</v>
      </c>
      <c r="AK216" s="17">
        <f t="shared" si="155"/>
        <v>0.57716401588936606</v>
      </c>
      <c r="AL216" s="9">
        <f t="shared" si="135"/>
        <v>115.45208815624639</v>
      </c>
      <c r="AM216" s="10">
        <f t="shared" si="136"/>
        <v>9.8617772630901269E-4</v>
      </c>
      <c r="AO216" s="9">
        <f t="shared" si="156"/>
        <v>0.37425960386625751</v>
      </c>
      <c r="AP216" s="9">
        <f t="shared" si="137"/>
        <v>168.20141983608957</v>
      </c>
      <c r="AQ216" s="10">
        <f t="shared" si="138"/>
        <v>1.1193393100387778E-4</v>
      </c>
      <c r="AR216" s="9">
        <f t="shared" si="157"/>
        <v>0.40929860386587863</v>
      </c>
      <c r="AS216" s="9">
        <f t="shared" si="139"/>
        <v>168.23645883608921</v>
      </c>
      <c r="AT216" s="10">
        <f t="shared" si="140"/>
        <v>1.0761513622172369E-4</v>
      </c>
      <c r="AU216" s="9">
        <f t="shared" si="158"/>
        <v>0.64292683949647822</v>
      </c>
      <c r="AV216" s="9">
        <f t="shared" si="141"/>
        <v>168.4700870717198</v>
      </c>
      <c r="AW216" s="10">
        <f t="shared" si="142"/>
        <v>8.0990780903767738E-5</v>
      </c>
      <c r="AX216" s="9">
        <f t="shared" si="159"/>
        <v>0.69532842308265663</v>
      </c>
      <c r="AY216" s="9">
        <f t="shared" si="143"/>
        <v>168.52248865530598</v>
      </c>
      <c r="AZ216" s="10">
        <f t="shared" si="144"/>
        <v>7.553770843250998E-5</v>
      </c>
    </row>
    <row r="217" spans="1:52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  <c r="G217" s="2"/>
      <c r="H217" s="34"/>
      <c r="I217" s="9">
        <f t="shared" si="145"/>
        <v>116.91040518693683</v>
      </c>
      <c r="J217" s="9">
        <f t="shared" si="120"/>
        <v>6.7604421869368281</v>
      </c>
      <c r="K217" s="9">
        <f t="shared" si="146"/>
        <v>114.10282580178412</v>
      </c>
      <c r="L217" s="9">
        <f t="shared" si="121"/>
        <v>3.9528628017841214</v>
      </c>
      <c r="M217" s="9">
        <f t="shared" si="147"/>
        <v>113.25900096316066</v>
      </c>
      <c r="N217" s="9">
        <f t="shared" si="122"/>
        <v>3.1090379631606595</v>
      </c>
      <c r="O217" s="9">
        <f t="shared" si="148"/>
        <v>112.73325711352608</v>
      </c>
      <c r="P217" s="9">
        <f t="shared" si="123"/>
        <v>2.5832941135260796</v>
      </c>
      <c r="Q217" s="34"/>
      <c r="R217" s="9">
        <f t="shared" si="149"/>
        <v>166.61068298145611</v>
      </c>
      <c r="S217" s="9">
        <f t="shared" si="124"/>
        <v>3.7293130185439054</v>
      </c>
      <c r="T217" s="9">
        <f t="shared" si="150"/>
        <v>168.23308260350228</v>
      </c>
      <c r="U217" s="9">
        <f t="shared" si="125"/>
        <v>2.1069133964977311</v>
      </c>
      <c r="V217" s="9">
        <f t="shared" si="151"/>
        <v>169.02222210450049</v>
      </c>
      <c r="W217" s="9">
        <f t="shared" si="126"/>
        <v>1.3177738954995277</v>
      </c>
      <c r="X217" s="9">
        <f t="shared" si="127"/>
        <v>169.5467919969818</v>
      </c>
      <c r="Y217" s="9">
        <f t="shared" si="128"/>
        <v>0.79320400301821792</v>
      </c>
      <c r="AB217" s="9">
        <f t="shared" si="152"/>
        <v>-0.75310212115384323</v>
      </c>
      <c r="AC217" s="9">
        <f t="shared" si="129"/>
        <v>112.50589884200681</v>
      </c>
      <c r="AD217" s="10">
        <f t="shared" si="130"/>
        <v>4.5746535296522963E-4</v>
      </c>
      <c r="AE217" s="9">
        <f t="shared" si="153"/>
        <v>-0.88016024775035462</v>
      </c>
      <c r="AF217" s="9">
        <f t="shared" si="131"/>
        <v>112.37884071541031</v>
      </c>
      <c r="AG217" s="10">
        <f t="shared" si="132"/>
        <v>4.0945273181041786E-4</v>
      </c>
      <c r="AH217" s="9">
        <f t="shared" si="154"/>
        <v>-0.76736640150562729</v>
      </c>
      <c r="AI217" s="9">
        <f t="shared" si="133"/>
        <v>112.49163456165503</v>
      </c>
      <c r="AJ217" s="10">
        <f t="shared" si="134"/>
        <v>4.5194257131661933E-4</v>
      </c>
      <c r="AK217" s="17">
        <f t="shared" si="155"/>
        <v>-1.286960098233505</v>
      </c>
      <c r="AL217" s="9">
        <f t="shared" si="135"/>
        <v>111.97204086492715</v>
      </c>
      <c r="AM217" s="10">
        <f t="shared" si="136"/>
        <v>2.7363090905419636E-4</v>
      </c>
      <c r="AO217" s="9">
        <f t="shared" si="156"/>
        <v>0.49737994412789366</v>
      </c>
      <c r="AP217" s="9">
        <f t="shared" si="137"/>
        <v>169.51960204862837</v>
      </c>
      <c r="AQ217" s="10">
        <f t="shared" si="138"/>
        <v>2.319592169757558E-5</v>
      </c>
      <c r="AR217" s="9">
        <f t="shared" si="157"/>
        <v>0.60573942096870026</v>
      </c>
      <c r="AS217" s="9">
        <f t="shared" si="139"/>
        <v>169.62796152546917</v>
      </c>
      <c r="AT217" s="10">
        <f t="shared" si="140"/>
        <v>1.7473052318285233E-5</v>
      </c>
      <c r="AU217" s="9">
        <f t="shared" si="158"/>
        <v>0.89138760424778729</v>
      </c>
      <c r="AV217" s="9">
        <f t="shared" si="141"/>
        <v>169.91360970874828</v>
      </c>
      <c r="AW217" s="10">
        <f t="shared" si="142"/>
        <v>6.265751994959294E-6</v>
      </c>
      <c r="AX217" s="9">
        <f t="shared" si="159"/>
        <v>1.1201018548979889</v>
      </c>
      <c r="AY217" s="9">
        <f t="shared" si="143"/>
        <v>170.14232395939848</v>
      </c>
      <c r="AZ217" s="10">
        <f t="shared" si="144"/>
        <v>1.3466577219515831E-6</v>
      </c>
    </row>
    <row r="218" spans="1:52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  <c r="G218" s="2"/>
      <c r="H218" s="34"/>
      <c r="I218" s="9">
        <f t="shared" si="145"/>
        <v>115.8963388588963</v>
      </c>
      <c r="J218" s="9">
        <f t="shared" si="120"/>
        <v>9.2403478588962997</v>
      </c>
      <c r="K218" s="9">
        <f t="shared" si="146"/>
        <v>112.71932382115968</v>
      </c>
      <c r="L218" s="9">
        <f t="shared" si="121"/>
        <v>6.0633328211596762</v>
      </c>
      <c r="M218" s="9">
        <f t="shared" si="147"/>
        <v>111.54903008342229</v>
      </c>
      <c r="N218" s="9">
        <f t="shared" si="122"/>
        <v>4.8930390834222948</v>
      </c>
      <c r="O218" s="9">
        <f t="shared" si="148"/>
        <v>110.79578652838151</v>
      </c>
      <c r="P218" s="9">
        <f t="shared" si="123"/>
        <v>4.1397955283815122</v>
      </c>
      <c r="Q218" s="34"/>
      <c r="R218" s="9">
        <f t="shared" si="149"/>
        <v>167.17007993423769</v>
      </c>
      <c r="S218" s="9">
        <f t="shared" si="124"/>
        <v>1.5299170657623051</v>
      </c>
      <c r="T218" s="9">
        <f t="shared" si="150"/>
        <v>168.97050229227648</v>
      </c>
      <c r="U218" s="9">
        <f t="shared" si="125"/>
        <v>0.27050529227648212</v>
      </c>
      <c r="V218" s="9">
        <f t="shared" si="151"/>
        <v>169.7469977470252</v>
      </c>
      <c r="W218" s="9">
        <f t="shared" si="126"/>
        <v>1.0470007470252085</v>
      </c>
      <c r="X218" s="9">
        <f t="shared" si="127"/>
        <v>170.14169499924546</v>
      </c>
      <c r="Y218" s="9">
        <f t="shared" si="128"/>
        <v>1.4416979992454628</v>
      </c>
      <c r="AB218" s="9">
        <f t="shared" si="152"/>
        <v>-0.89663243494152134</v>
      </c>
      <c r="AC218" s="9">
        <f t="shared" si="129"/>
        <v>110.65239764848077</v>
      </c>
      <c r="AD218" s="10">
        <f t="shared" si="130"/>
        <v>1.4040055835510801E-3</v>
      </c>
      <c r="AE218" s="9">
        <f t="shared" si="153"/>
        <v>-1.0876129057473571</v>
      </c>
      <c r="AF218" s="9">
        <f t="shared" si="131"/>
        <v>110.46141717767493</v>
      </c>
      <c r="AG218" s="10">
        <f t="shared" si="132"/>
        <v>1.2730225364961313E-3</v>
      </c>
      <c r="AH218" s="9">
        <f t="shared" si="154"/>
        <v>-1.1915384167103591</v>
      </c>
      <c r="AI218" s="9">
        <f t="shared" si="133"/>
        <v>110.35749166671194</v>
      </c>
      <c r="AJ218" s="10">
        <f t="shared" si="134"/>
        <v>1.2044399529155237E-3</v>
      </c>
      <c r="AK218" s="17">
        <f t="shared" si="155"/>
        <v>-1.6465192625126353</v>
      </c>
      <c r="AL218" s="9">
        <f t="shared" si="135"/>
        <v>109.90251082090965</v>
      </c>
      <c r="AM218" s="10">
        <f t="shared" si="136"/>
        <v>9.26543058497593E-4</v>
      </c>
      <c r="AO218" s="9">
        <f t="shared" si="156"/>
        <v>0.53148929888741747</v>
      </c>
      <c r="AP218" s="9">
        <f t="shared" si="137"/>
        <v>170.27848704591261</v>
      </c>
      <c r="AQ218" s="10">
        <f t="shared" si="138"/>
        <v>8.754947484188307E-5</v>
      </c>
      <c r="AR218" s="9">
        <f t="shared" si="157"/>
        <v>0.63549847635770496</v>
      </c>
      <c r="AS218" s="9">
        <f t="shared" si="139"/>
        <v>170.3824962233829</v>
      </c>
      <c r="AT218" s="10">
        <f t="shared" si="140"/>
        <v>9.9467131840322529E-5</v>
      </c>
      <c r="AU218" s="9">
        <f t="shared" si="158"/>
        <v>0.81641222147240655</v>
      </c>
      <c r="AV218" s="9">
        <f t="shared" si="141"/>
        <v>170.56340996849761</v>
      </c>
      <c r="AW218" s="10">
        <f t="shared" si="142"/>
        <v>1.2200793524671272E-4</v>
      </c>
      <c r="AX218" s="9">
        <f t="shared" si="159"/>
        <v>0.78407457438070938</v>
      </c>
      <c r="AY218" s="9">
        <f t="shared" si="143"/>
        <v>170.5310723214059</v>
      </c>
      <c r="AZ218" s="10">
        <f t="shared" si="144"/>
        <v>1.1781003067528315E-4</v>
      </c>
    </row>
    <row r="219" spans="1:52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  <c r="G219" s="2"/>
      <c r="H219" s="34"/>
      <c r="I219" s="9">
        <f t="shared" si="145"/>
        <v>114.51028668006185</v>
      </c>
      <c r="J219" s="9">
        <f t="shared" si="120"/>
        <v>4.6198756800618526</v>
      </c>
      <c r="K219" s="9">
        <f t="shared" si="146"/>
        <v>110.59715733375378</v>
      </c>
      <c r="L219" s="9">
        <f t="shared" si="121"/>
        <v>0.70674633375378448</v>
      </c>
      <c r="M219" s="9">
        <f t="shared" si="147"/>
        <v>108.85785858754002</v>
      </c>
      <c r="N219" s="9">
        <f t="shared" si="122"/>
        <v>1.0325524124599781</v>
      </c>
      <c r="O219" s="9">
        <f t="shared" si="148"/>
        <v>107.69093988209539</v>
      </c>
      <c r="P219" s="9">
        <f t="shared" si="123"/>
        <v>2.1994711179046078</v>
      </c>
      <c r="Q219" s="34"/>
      <c r="R219" s="9">
        <f t="shared" si="149"/>
        <v>167.39956749410203</v>
      </c>
      <c r="S219" s="9">
        <f t="shared" si="124"/>
        <v>6.029572494102041</v>
      </c>
      <c r="T219" s="9">
        <f t="shared" si="150"/>
        <v>168.87582543997971</v>
      </c>
      <c r="U219" s="9">
        <f t="shared" si="125"/>
        <v>7.505830439979718</v>
      </c>
      <c r="V219" s="9">
        <f t="shared" si="151"/>
        <v>169.17114733616134</v>
      </c>
      <c r="W219" s="9">
        <f t="shared" si="126"/>
        <v>7.8011523361613513</v>
      </c>
      <c r="X219" s="9">
        <f t="shared" si="127"/>
        <v>169.06042149981135</v>
      </c>
      <c r="Y219" s="9">
        <f t="shared" si="128"/>
        <v>7.6904264998113661</v>
      </c>
      <c r="AB219" s="9">
        <f t="shared" si="152"/>
        <v>-1.165813294082634</v>
      </c>
      <c r="AC219" s="9">
        <f t="shared" si="129"/>
        <v>107.69204529345738</v>
      </c>
      <c r="AD219" s="10">
        <f t="shared" si="130"/>
        <v>4.0020295028196103E-4</v>
      </c>
      <c r="AE219" s="9">
        <f t="shared" si="153"/>
        <v>-1.488502553281086</v>
      </c>
      <c r="AF219" s="9">
        <f t="shared" si="131"/>
        <v>107.36935603425894</v>
      </c>
      <c r="AG219" s="10">
        <f t="shared" si="132"/>
        <v>5.2631413488654643E-4</v>
      </c>
      <c r="AH219" s="9">
        <f t="shared" si="154"/>
        <v>-1.8663733023377205</v>
      </c>
      <c r="AI219" s="9">
        <f t="shared" si="133"/>
        <v>106.9914852852023</v>
      </c>
      <c r="AJ219" s="10">
        <f t="shared" si="134"/>
        <v>6.9591240479160413E-4</v>
      </c>
      <c r="AK219" s="17">
        <f t="shared" si="155"/>
        <v>-2.5344736608768272</v>
      </c>
      <c r="AL219" s="9">
        <f t="shared" si="135"/>
        <v>106.32338492666319</v>
      </c>
      <c r="AM219" s="10">
        <f t="shared" si="136"/>
        <v>1.0536417532258197E-3</v>
      </c>
      <c r="AO219" s="9">
        <f t="shared" si="156"/>
        <v>0.36538834242472512</v>
      </c>
      <c r="AP219" s="9">
        <f t="shared" si="137"/>
        <v>169.53653567858606</v>
      </c>
      <c r="AQ219" s="10">
        <f t="shared" si="138"/>
        <v>2.5611244858877676E-3</v>
      </c>
      <c r="AR219" s="9">
        <f t="shared" si="157"/>
        <v>0.33266125455231255</v>
      </c>
      <c r="AS219" s="9">
        <f t="shared" si="139"/>
        <v>169.50380859071365</v>
      </c>
      <c r="AT219" s="10">
        <f t="shared" si="140"/>
        <v>2.5406384072784709E-3</v>
      </c>
      <c r="AU219" s="9">
        <f t="shared" si="158"/>
        <v>0.18989403692108447</v>
      </c>
      <c r="AV219" s="9">
        <f t="shared" si="141"/>
        <v>169.36104137308243</v>
      </c>
      <c r="AW219" s="10">
        <f t="shared" si="142"/>
        <v>2.4522329904227078E-3</v>
      </c>
      <c r="AX219" s="9">
        <f t="shared" si="159"/>
        <v>-0.37186166307717855</v>
      </c>
      <c r="AY219" s="9">
        <f t="shared" si="143"/>
        <v>168.79928567308417</v>
      </c>
      <c r="AZ219" s="10">
        <f t="shared" si="144"/>
        <v>2.1195766672333829E-3</v>
      </c>
    </row>
    <row r="220" spans="1:52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  <c r="G220" s="2"/>
      <c r="H220" s="34"/>
      <c r="I220" s="9">
        <f t="shared" si="145"/>
        <v>113.81730532805257</v>
      </c>
      <c r="J220" s="9">
        <f t="shared" si="120"/>
        <v>2.1998733280525755</v>
      </c>
      <c r="K220" s="9">
        <f t="shared" si="146"/>
        <v>110.34979611693996</v>
      </c>
      <c r="L220" s="9">
        <f t="shared" si="121"/>
        <v>1.2676358830600378</v>
      </c>
      <c r="M220" s="9">
        <f t="shared" si="147"/>
        <v>109.42576241439301</v>
      </c>
      <c r="N220" s="9">
        <f t="shared" si="122"/>
        <v>2.1916695856069879</v>
      </c>
      <c r="O220" s="9">
        <f t="shared" si="148"/>
        <v>109.34054322052386</v>
      </c>
      <c r="P220" s="9">
        <f t="shared" si="123"/>
        <v>2.2768887794761383</v>
      </c>
      <c r="Q220" s="34"/>
      <c r="R220" s="9">
        <f t="shared" si="149"/>
        <v>166.49513161998672</v>
      </c>
      <c r="S220" s="9">
        <f t="shared" si="124"/>
        <v>3.8151386199867261</v>
      </c>
      <c r="T220" s="9">
        <f t="shared" si="150"/>
        <v>166.2487847859868</v>
      </c>
      <c r="U220" s="9">
        <f t="shared" si="125"/>
        <v>3.5687917859868037</v>
      </c>
      <c r="V220" s="9">
        <f t="shared" si="151"/>
        <v>164.8805135512726</v>
      </c>
      <c r="W220" s="9">
        <f t="shared" si="126"/>
        <v>2.2005205512726036</v>
      </c>
      <c r="X220" s="9">
        <f t="shared" si="127"/>
        <v>163.29260162495282</v>
      </c>
      <c r="Y220" s="9">
        <f t="shared" si="128"/>
        <v>0.61260862495282709</v>
      </c>
      <c r="AB220" s="9">
        <f t="shared" si="152"/>
        <v>-0.90575572594229126</v>
      </c>
      <c r="AC220" s="9">
        <f t="shared" si="129"/>
        <v>108.52000668845072</v>
      </c>
      <c r="AD220" s="10">
        <f t="shared" si="130"/>
        <v>7.7008317192756536E-4</v>
      </c>
      <c r="AE220" s="9">
        <f t="shared" si="153"/>
        <v>-0.97440095824756856</v>
      </c>
      <c r="AF220" s="9">
        <f t="shared" si="131"/>
        <v>108.45136145614543</v>
      </c>
      <c r="AG220" s="10">
        <f t="shared" si="132"/>
        <v>8.0459461509810673E-4</v>
      </c>
      <c r="AH220" s="9">
        <f t="shared" si="154"/>
        <v>-0.77094859420190365</v>
      </c>
      <c r="AI220" s="9">
        <f t="shared" si="133"/>
        <v>108.65481382019111</v>
      </c>
      <c r="AJ220" s="10">
        <f t="shared" si="134"/>
        <v>7.0451024692976243E-4</v>
      </c>
      <c r="AK220" s="17">
        <f t="shared" si="155"/>
        <v>0.10254720369351195</v>
      </c>
      <c r="AL220" s="9">
        <f t="shared" si="135"/>
        <v>109.52830961808652</v>
      </c>
      <c r="AM220" s="10">
        <f t="shared" si="136"/>
        <v>3.503190149702725E-4</v>
      </c>
      <c r="AO220" s="9">
        <f t="shared" si="156"/>
        <v>-0.33301497667229463</v>
      </c>
      <c r="AP220" s="9">
        <f t="shared" si="137"/>
        <v>164.5474985746003</v>
      </c>
      <c r="AQ220" s="10">
        <f t="shared" si="138"/>
        <v>1.3178182682881007E-4</v>
      </c>
      <c r="AR220" s="9">
        <f t="shared" si="157"/>
        <v>-0.82316250530795065</v>
      </c>
      <c r="AS220" s="9">
        <f t="shared" si="139"/>
        <v>164.05735104596465</v>
      </c>
      <c r="AT220" s="10">
        <f t="shared" si="140"/>
        <v>7.1684524791199822E-5</v>
      </c>
      <c r="AU220" s="9">
        <f t="shared" si="158"/>
        <v>-1.8263434828933369</v>
      </c>
      <c r="AV220" s="9">
        <f t="shared" si="141"/>
        <v>163.05417006837925</v>
      </c>
      <c r="AW220" s="10">
        <f t="shared" si="142"/>
        <v>5.2903699880719954E-6</v>
      </c>
      <c r="AX220" s="9">
        <f t="shared" si="159"/>
        <v>-3.702817966617006</v>
      </c>
      <c r="AY220" s="9">
        <f t="shared" si="143"/>
        <v>161.17769558465559</v>
      </c>
      <c r="AZ220" s="10">
        <f t="shared" si="144"/>
        <v>8.5279284910188454E-5</v>
      </c>
    </row>
    <row r="221" spans="1:52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  <c r="G221" s="2"/>
      <c r="H221" s="34"/>
      <c r="I221" s="9">
        <f t="shared" si="145"/>
        <v>113.48732432884468</v>
      </c>
      <c r="J221" s="9">
        <f t="shared" si="120"/>
        <v>6.5518153288446825</v>
      </c>
      <c r="K221" s="9">
        <f t="shared" si="146"/>
        <v>110.79346867601097</v>
      </c>
      <c r="L221" s="9">
        <f t="shared" si="121"/>
        <v>3.857959676010978</v>
      </c>
      <c r="M221" s="9">
        <f t="shared" si="147"/>
        <v>110.63118068647685</v>
      </c>
      <c r="N221" s="9">
        <f t="shared" si="122"/>
        <v>3.6956716864768566</v>
      </c>
      <c r="O221" s="9">
        <f t="shared" si="148"/>
        <v>111.04820980513095</v>
      </c>
      <c r="P221" s="9">
        <f t="shared" si="123"/>
        <v>4.1127008051309559</v>
      </c>
      <c r="Q221" s="34"/>
      <c r="R221" s="9">
        <f t="shared" si="149"/>
        <v>165.92286082698871</v>
      </c>
      <c r="S221" s="9">
        <f t="shared" si="124"/>
        <v>7.1328678269887007</v>
      </c>
      <c r="T221" s="9">
        <f t="shared" si="150"/>
        <v>164.99970766089143</v>
      </c>
      <c r="U221" s="9">
        <f t="shared" si="125"/>
        <v>6.2097146608914215</v>
      </c>
      <c r="V221" s="9">
        <f t="shared" si="151"/>
        <v>163.67022724807265</v>
      </c>
      <c r="W221" s="9">
        <f t="shared" si="126"/>
        <v>4.8802342480726395</v>
      </c>
      <c r="X221" s="9">
        <f t="shared" si="127"/>
        <v>162.8331451562382</v>
      </c>
      <c r="Y221" s="9">
        <f t="shared" si="128"/>
        <v>4.0431521562381931</v>
      </c>
      <c r="AB221" s="9">
        <f t="shared" si="152"/>
        <v>-0.58907962623837051</v>
      </c>
      <c r="AC221" s="9">
        <f t="shared" si="129"/>
        <v>110.04210106023848</v>
      </c>
      <c r="AD221" s="10">
        <f t="shared" si="130"/>
        <v>8.4396526733496191E-4</v>
      </c>
      <c r="AE221" s="9">
        <f t="shared" si="153"/>
        <v>-0.4294461506647147</v>
      </c>
      <c r="AF221" s="9">
        <f t="shared" si="131"/>
        <v>110.20173453581214</v>
      </c>
      <c r="AG221" s="10">
        <f t="shared" si="132"/>
        <v>9.329287089533308E-4</v>
      </c>
      <c r="AH221" s="9">
        <f t="shared" si="154"/>
        <v>0.11841649562668405</v>
      </c>
      <c r="AI221" s="9">
        <f t="shared" si="133"/>
        <v>110.74959718210354</v>
      </c>
      <c r="AJ221" s="10">
        <f t="shared" si="134"/>
        <v>1.272147818680267E-3</v>
      </c>
      <c r="AK221" s="17">
        <f t="shared" si="155"/>
        <v>1.0399876118252966</v>
      </c>
      <c r="AL221" s="9">
        <f t="shared" si="135"/>
        <v>111.67116829830215</v>
      </c>
      <c r="AM221" s="10">
        <f t="shared" si="136"/>
        <v>1.9611780239249628E-3</v>
      </c>
      <c r="AO221" s="9">
        <f t="shared" si="156"/>
        <v>-0.46460567565144301</v>
      </c>
      <c r="AP221" s="9">
        <f t="shared" si="137"/>
        <v>163.20562157242119</v>
      </c>
      <c r="AQ221" s="10">
        <f t="shared" si="138"/>
        <v>7.7328361959364835E-4</v>
      </c>
      <c r="AR221" s="9">
        <f t="shared" si="157"/>
        <v>-0.91994345478095063</v>
      </c>
      <c r="AS221" s="9">
        <f t="shared" si="139"/>
        <v>162.75028379329169</v>
      </c>
      <c r="AT221" s="10">
        <f t="shared" si="140"/>
        <v>6.2202507628330303E-4</v>
      </c>
      <c r="AU221" s="9">
        <f t="shared" si="158"/>
        <v>-1.5491177520313131</v>
      </c>
      <c r="AV221" s="9">
        <f t="shared" si="141"/>
        <v>162.12110949604133</v>
      </c>
      <c r="AW221" s="10">
        <f t="shared" si="142"/>
        <v>4.4008177452725086E-4</v>
      </c>
      <c r="AX221" s="9">
        <f t="shared" si="159"/>
        <v>-1.5841660527125088</v>
      </c>
      <c r="AY221" s="9">
        <f t="shared" si="143"/>
        <v>162.08606119536014</v>
      </c>
      <c r="AZ221" s="10">
        <f t="shared" si="144"/>
        <v>4.3086986252016587E-4</v>
      </c>
    </row>
    <row r="222" spans="1:52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  <c r="G222" s="2"/>
      <c r="H222" s="34"/>
      <c r="I222" s="9">
        <f t="shared" si="145"/>
        <v>112.50455202951798</v>
      </c>
      <c r="J222" s="9">
        <f t="shared" si="120"/>
        <v>4.4709370295179838</v>
      </c>
      <c r="K222" s="9">
        <f t="shared" si="146"/>
        <v>109.44318278940713</v>
      </c>
      <c r="L222" s="9">
        <f t="shared" si="121"/>
        <v>1.4095677894071343</v>
      </c>
      <c r="M222" s="9">
        <f t="shared" si="147"/>
        <v>108.59856125891457</v>
      </c>
      <c r="N222" s="9">
        <f t="shared" si="122"/>
        <v>0.56494625891457417</v>
      </c>
      <c r="O222" s="9">
        <f t="shared" si="148"/>
        <v>107.96368420128273</v>
      </c>
      <c r="P222" s="9">
        <f t="shared" si="123"/>
        <v>6.993079871726593E-2</v>
      </c>
      <c r="Q222" s="34"/>
      <c r="R222" s="9">
        <f t="shared" si="149"/>
        <v>164.85293065294039</v>
      </c>
      <c r="S222" s="9">
        <f t="shared" si="124"/>
        <v>6.0929356529403833</v>
      </c>
      <c r="T222" s="9">
        <f t="shared" si="150"/>
        <v>162.82630752957942</v>
      </c>
      <c r="U222" s="9">
        <f t="shared" si="125"/>
        <v>4.0663125295794202</v>
      </c>
      <c r="V222" s="9">
        <f t="shared" si="151"/>
        <v>160.9860984116327</v>
      </c>
      <c r="W222" s="9">
        <f t="shared" si="126"/>
        <v>2.2261034116326925</v>
      </c>
      <c r="X222" s="9">
        <f t="shared" si="127"/>
        <v>159.80078103905956</v>
      </c>
      <c r="Y222" s="9">
        <f t="shared" si="128"/>
        <v>1.0407860390595545</v>
      </c>
      <c r="AB222" s="9">
        <f t="shared" si="152"/>
        <v>-0.80561059643695709</v>
      </c>
      <c r="AC222" s="9">
        <f t="shared" si="129"/>
        <v>107.79295066247761</v>
      </c>
      <c r="AD222" s="10">
        <f t="shared" si="130"/>
        <v>4.9625587622079769E-6</v>
      </c>
      <c r="AE222" s="9">
        <f t="shared" si="153"/>
        <v>-0.83023946988910624</v>
      </c>
      <c r="AF222" s="9">
        <f t="shared" si="131"/>
        <v>107.76832178902546</v>
      </c>
      <c r="AG222" s="10">
        <f t="shared" si="132"/>
        <v>6.0302380299814326E-6</v>
      </c>
      <c r="AH222" s="9">
        <f t="shared" si="154"/>
        <v>-0.84954966980835023</v>
      </c>
      <c r="AI222" s="9">
        <f t="shared" si="133"/>
        <v>107.74901158910622</v>
      </c>
      <c r="AJ222" s="10">
        <f t="shared" si="134"/>
        <v>6.9400465605857986E-6</v>
      </c>
      <c r="AK222" s="17">
        <f t="shared" si="155"/>
        <v>-1.5717283716541444</v>
      </c>
      <c r="AL222" s="9">
        <f t="shared" si="135"/>
        <v>107.02683288726043</v>
      </c>
      <c r="AM222" s="10">
        <f t="shared" si="136"/>
        <v>8.6846668778450481E-5</v>
      </c>
      <c r="AO222" s="9">
        <f t="shared" si="156"/>
        <v>-0.79753414976971948</v>
      </c>
      <c r="AP222" s="9">
        <f t="shared" si="137"/>
        <v>160.18856426186298</v>
      </c>
      <c r="AQ222" s="10">
        <f t="shared" si="138"/>
        <v>8.0969312074353965E-5</v>
      </c>
      <c r="AR222" s="9">
        <f t="shared" si="157"/>
        <v>-1.3609898001957013</v>
      </c>
      <c r="AS222" s="9">
        <f t="shared" si="139"/>
        <v>159.62510861143699</v>
      </c>
      <c r="AT222" s="10">
        <f t="shared" si="140"/>
        <v>2.9693687738896968E-5</v>
      </c>
      <c r="AU222" s="9">
        <f t="shared" si="158"/>
        <v>-2.059872740015201</v>
      </c>
      <c r="AV222" s="9">
        <f t="shared" si="141"/>
        <v>158.92622567161749</v>
      </c>
      <c r="AW222" s="10">
        <f t="shared" si="142"/>
        <v>1.0963271415659858E-6</v>
      </c>
      <c r="AX222" s="9">
        <f t="shared" si="159"/>
        <v>-2.5191344188808364</v>
      </c>
      <c r="AY222" s="9">
        <f t="shared" si="143"/>
        <v>158.46696399275186</v>
      </c>
      <c r="AZ222" s="10">
        <f t="shared" si="144"/>
        <v>3.4067871675632243E-6</v>
      </c>
    </row>
    <row r="223" spans="1:52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  <c r="G223" s="2"/>
      <c r="H223" s="34"/>
      <c r="I223" s="9">
        <f t="shared" si="145"/>
        <v>111.83391147509028</v>
      </c>
      <c r="J223" s="9">
        <f t="shared" si="120"/>
        <v>0.25271252490972529</v>
      </c>
      <c r="K223" s="9">
        <f t="shared" si="146"/>
        <v>108.94983406311464</v>
      </c>
      <c r="L223" s="9">
        <f t="shared" si="121"/>
        <v>3.1367899368853642</v>
      </c>
      <c r="M223" s="9">
        <f t="shared" si="147"/>
        <v>108.28784081651156</v>
      </c>
      <c r="N223" s="9">
        <f t="shared" si="122"/>
        <v>3.7987831834884389</v>
      </c>
      <c r="O223" s="9">
        <f t="shared" si="148"/>
        <v>108.01613230032068</v>
      </c>
      <c r="P223" s="9">
        <f t="shared" si="123"/>
        <v>4.070491699679323</v>
      </c>
      <c r="Q223" s="34"/>
      <c r="R223" s="9">
        <f t="shared" si="149"/>
        <v>163.93899030499932</v>
      </c>
      <c r="S223" s="9">
        <f t="shared" si="124"/>
        <v>2.4489853049993258</v>
      </c>
      <c r="T223" s="9">
        <f t="shared" si="150"/>
        <v>161.40309814422662</v>
      </c>
      <c r="U223" s="9">
        <f t="shared" si="125"/>
        <v>8.6906855773378311E-2</v>
      </c>
      <c r="V223" s="9">
        <f t="shared" si="151"/>
        <v>159.76174153523471</v>
      </c>
      <c r="W223" s="9">
        <f t="shared" si="126"/>
        <v>1.7282634647652912</v>
      </c>
      <c r="X223" s="9">
        <f t="shared" si="127"/>
        <v>159.02019150976489</v>
      </c>
      <c r="Y223" s="9">
        <f t="shared" si="128"/>
        <v>2.4698134902351114</v>
      </c>
      <c r="AB223" s="9">
        <f t="shared" si="152"/>
        <v>-0.73137707333186508</v>
      </c>
      <c r="AC223" s="9">
        <f t="shared" si="129"/>
        <v>107.55646374317969</v>
      </c>
      <c r="AD223" s="10">
        <f t="shared" si="130"/>
        <v>1.6335015622393856E-3</v>
      </c>
      <c r="AE223" s="9">
        <f t="shared" si="153"/>
        <v>-0.70035971301758226</v>
      </c>
      <c r="AF223" s="9">
        <f t="shared" si="131"/>
        <v>107.58748110349399</v>
      </c>
      <c r="AG223" s="10">
        <f t="shared" si="132"/>
        <v>1.6112094360757009E-3</v>
      </c>
      <c r="AH223" s="9">
        <f t="shared" si="154"/>
        <v>-0.60707651747594715</v>
      </c>
      <c r="AI223" s="9">
        <f t="shared" si="133"/>
        <v>107.68076429903562</v>
      </c>
      <c r="AJ223" s="10">
        <f t="shared" si="134"/>
        <v>1.5450898862095245E-3</v>
      </c>
      <c r="AK223" s="17">
        <f t="shared" si="155"/>
        <v>-0.49987163179068028</v>
      </c>
      <c r="AL223" s="9">
        <f t="shared" si="135"/>
        <v>107.78796918472088</v>
      </c>
      <c r="AM223" s="10">
        <f t="shared" si="136"/>
        <v>1.470813365057493E-3</v>
      </c>
      <c r="AO223" s="9">
        <f t="shared" si="156"/>
        <v>-0.86155755876396023</v>
      </c>
      <c r="AP223" s="9">
        <f t="shared" si="137"/>
        <v>158.90018397647074</v>
      </c>
      <c r="AQ223" s="10">
        <f t="shared" si="138"/>
        <v>2.5718652360652111E-4</v>
      </c>
      <c r="AR223" s="9">
        <f t="shared" si="157"/>
        <v>-1.3268315692462735</v>
      </c>
      <c r="AS223" s="9">
        <f t="shared" si="139"/>
        <v>158.43490996598842</v>
      </c>
      <c r="AT223" s="10">
        <f t="shared" si="140"/>
        <v>3.578970779225776E-4</v>
      </c>
      <c r="AU223" s="9">
        <f t="shared" si="158"/>
        <v>-1.6838906013874566</v>
      </c>
      <c r="AV223" s="9">
        <f t="shared" si="141"/>
        <v>158.07785093384726</v>
      </c>
      <c r="AW223" s="10">
        <f t="shared" si="142"/>
        <v>4.4644294937300699E-4</v>
      </c>
      <c r="AX223" s="9">
        <f t="shared" si="159"/>
        <v>-1.4185735077704176</v>
      </c>
      <c r="AY223" s="9">
        <f t="shared" si="143"/>
        <v>158.34316802746429</v>
      </c>
      <c r="AZ223" s="10">
        <f t="shared" si="144"/>
        <v>3.7971450923176132E-4</v>
      </c>
    </row>
    <row r="224" spans="1:52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  <c r="G224" s="2"/>
      <c r="H224" s="34"/>
      <c r="I224" s="9">
        <f t="shared" si="145"/>
        <v>111.87181835382673</v>
      </c>
      <c r="J224" s="9">
        <f t="shared" si="120"/>
        <v>2.8901906461732807</v>
      </c>
      <c r="K224" s="9">
        <f t="shared" si="146"/>
        <v>110.04771054102451</v>
      </c>
      <c r="L224" s="9">
        <f t="shared" si="121"/>
        <v>4.7142984589754917</v>
      </c>
      <c r="M224" s="9">
        <f t="shared" si="147"/>
        <v>110.3771715674302</v>
      </c>
      <c r="N224" s="9">
        <f t="shared" si="122"/>
        <v>4.3848374325698103</v>
      </c>
      <c r="O224" s="9">
        <f t="shared" si="148"/>
        <v>111.06900107508017</v>
      </c>
      <c r="P224" s="9">
        <f t="shared" si="123"/>
        <v>3.69300792491984</v>
      </c>
      <c r="Q224" s="34"/>
      <c r="R224" s="9">
        <f t="shared" si="149"/>
        <v>163.57164250924941</v>
      </c>
      <c r="S224" s="9">
        <f t="shared" si="124"/>
        <v>1.068356490750574</v>
      </c>
      <c r="T224" s="9">
        <f t="shared" si="150"/>
        <v>161.43351554374729</v>
      </c>
      <c r="U224" s="9">
        <f t="shared" si="125"/>
        <v>3.2064834562526983</v>
      </c>
      <c r="V224" s="9">
        <f t="shared" si="151"/>
        <v>160.71228644085562</v>
      </c>
      <c r="W224" s="9">
        <f t="shared" si="126"/>
        <v>3.9277125591443678</v>
      </c>
      <c r="X224" s="9">
        <f t="shared" si="127"/>
        <v>160.87255162744123</v>
      </c>
      <c r="Y224" s="9">
        <f t="shared" si="128"/>
        <v>3.7674473725587632</v>
      </c>
      <c r="AB224" s="9">
        <f t="shared" si="152"/>
        <v>-0.30827089969429011</v>
      </c>
      <c r="AC224" s="9">
        <f t="shared" si="129"/>
        <v>110.0689006677359</v>
      </c>
      <c r="AD224" s="10">
        <f t="shared" si="130"/>
        <v>1.6723411410020129E-3</v>
      </c>
      <c r="AE224" s="9">
        <f t="shared" si="153"/>
        <v>-2.9370970335280688E-3</v>
      </c>
      <c r="AF224" s="9">
        <f t="shared" si="131"/>
        <v>110.37423447039667</v>
      </c>
      <c r="AG224" s="10">
        <f t="shared" si="132"/>
        <v>1.4618146870229226E-3</v>
      </c>
      <c r="AH224" s="9">
        <f t="shared" si="154"/>
        <v>0.60630675330161443</v>
      </c>
      <c r="AI224" s="9">
        <f t="shared" si="133"/>
        <v>110.98347832073181</v>
      </c>
      <c r="AJ224" s="10">
        <f t="shared" si="134"/>
        <v>1.0840507666407709E-3</v>
      </c>
      <c r="AK224" s="17">
        <f t="shared" si="155"/>
        <v>1.7009503935122372</v>
      </c>
      <c r="AL224" s="9">
        <f t="shared" si="135"/>
        <v>112.07812196094244</v>
      </c>
      <c r="AM224" s="10">
        <f t="shared" si="136"/>
        <v>5.4693054869713736E-4</v>
      </c>
      <c r="AO224" s="9">
        <f t="shared" si="156"/>
        <v>-0.58974218910622878</v>
      </c>
      <c r="AP224" s="9">
        <f t="shared" si="137"/>
        <v>160.12254425174939</v>
      </c>
      <c r="AQ224" s="10">
        <f t="shared" si="138"/>
        <v>7.5286466118950951E-4</v>
      </c>
      <c r="AR224" s="9">
        <f t="shared" si="157"/>
        <v>-0.75748745052947619</v>
      </c>
      <c r="AS224" s="9">
        <f t="shared" si="139"/>
        <v>159.95479899032614</v>
      </c>
      <c r="AT224" s="10">
        <f t="shared" si="140"/>
        <v>8.0981452381157382E-4</v>
      </c>
      <c r="AU224" s="9">
        <f t="shared" si="158"/>
        <v>-0.4983946232336891</v>
      </c>
      <c r="AV224" s="9">
        <f t="shared" si="141"/>
        <v>160.21389181762194</v>
      </c>
      <c r="AW224" s="10">
        <f t="shared" si="142"/>
        <v>7.2272510948429762E-4</v>
      </c>
      <c r="AX224" s="9">
        <f t="shared" si="159"/>
        <v>0.59517714361221585</v>
      </c>
      <c r="AY224" s="9">
        <f t="shared" si="143"/>
        <v>161.30746358446783</v>
      </c>
      <c r="AZ224" s="10">
        <f t="shared" si="144"/>
        <v>4.0971214452753296E-4</v>
      </c>
    </row>
    <row r="225" spans="1:52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  <c r="G225" s="2"/>
      <c r="H225" s="34"/>
      <c r="I225" s="9">
        <f t="shared" si="145"/>
        <v>112.30534695075271</v>
      </c>
      <c r="J225" s="9">
        <f t="shared" si="120"/>
        <v>1.5881540492472936</v>
      </c>
      <c r="K225" s="9">
        <f t="shared" si="146"/>
        <v>111.69771500166593</v>
      </c>
      <c r="L225" s="9">
        <f t="shared" si="121"/>
        <v>2.195785998334074</v>
      </c>
      <c r="M225" s="9">
        <f t="shared" si="147"/>
        <v>112.78883215534358</v>
      </c>
      <c r="N225" s="9">
        <f t="shared" si="122"/>
        <v>1.1046688446564161</v>
      </c>
      <c r="O225" s="9">
        <f t="shared" si="148"/>
        <v>113.83875701877004</v>
      </c>
      <c r="P225" s="9">
        <f t="shared" si="123"/>
        <v>5.4743981229961491E-2</v>
      </c>
      <c r="Q225" s="34"/>
      <c r="R225" s="9">
        <f t="shared" si="149"/>
        <v>163.731895982862</v>
      </c>
      <c r="S225" s="9">
        <f t="shared" si="124"/>
        <v>0.778099017138004</v>
      </c>
      <c r="T225" s="9">
        <f t="shared" si="150"/>
        <v>162.55578475343574</v>
      </c>
      <c r="U225" s="9">
        <f t="shared" si="125"/>
        <v>1.9542102465642586</v>
      </c>
      <c r="V225" s="9">
        <f t="shared" si="151"/>
        <v>162.872528348385</v>
      </c>
      <c r="W225" s="9">
        <f t="shared" si="126"/>
        <v>1.637466651615</v>
      </c>
      <c r="X225" s="9">
        <f t="shared" si="127"/>
        <v>163.6981371568603</v>
      </c>
      <c r="Y225" s="9">
        <f t="shared" si="128"/>
        <v>0.81185784313970544</v>
      </c>
      <c r="AB225" s="9">
        <f t="shared" si="152"/>
        <v>9.9718823446861726E-2</v>
      </c>
      <c r="AC225" s="9">
        <f t="shared" si="129"/>
        <v>112.88855097879045</v>
      </c>
      <c r="AD225" s="10">
        <f t="shared" si="130"/>
        <v>7.7855812494108227E-5</v>
      </c>
      <c r="AE225" s="9">
        <f t="shared" si="153"/>
        <v>0.60071232420320109</v>
      </c>
      <c r="AF225" s="9">
        <f t="shared" si="131"/>
        <v>113.38954447954679</v>
      </c>
      <c r="AG225" s="10">
        <f t="shared" si="132"/>
        <v>1.9578898337038609E-5</v>
      </c>
      <c r="AH225" s="9">
        <f t="shared" si="154"/>
        <v>1.418715978876913</v>
      </c>
      <c r="AI225" s="9">
        <f t="shared" si="133"/>
        <v>114.2075481342205</v>
      </c>
      <c r="AJ225" s="10">
        <f t="shared" si="134"/>
        <v>7.6031189194632997E-6</v>
      </c>
      <c r="AK225" s="17">
        <f t="shared" si="155"/>
        <v>2.3050540587532158</v>
      </c>
      <c r="AL225" s="9">
        <f t="shared" si="135"/>
        <v>115.0938862140968</v>
      </c>
      <c r="AM225" s="10">
        <f t="shared" si="136"/>
        <v>1.1108192276460671E-4</v>
      </c>
      <c r="AO225" s="9">
        <f t="shared" si="156"/>
        <v>-0.17724457461088711</v>
      </c>
      <c r="AP225" s="9">
        <f t="shared" si="137"/>
        <v>162.69528377377412</v>
      </c>
      <c r="AQ225" s="10">
        <f t="shared" si="138"/>
        <v>1.2168315832307552E-4</v>
      </c>
      <c r="AR225" s="9">
        <f t="shared" si="157"/>
        <v>-2.8055111014761547E-2</v>
      </c>
      <c r="AS225" s="9">
        <f t="shared" si="139"/>
        <v>162.84447323737024</v>
      </c>
      <c r="AT225" s="10">
        <f t="shared" si="140"/>
        <v>1.0249815434947745E-4</v>
      </c>
      <c r="AU225" s="9">
        <f t="shared" si="158"/>
        <v>0.69799181560969314</v>
      </c>
      <c r="AV225" s="9">
        <f t="shared" si="141"/>
        <v>163.5705201639947</v>
      </c>
      <c r="AW225" s="10">
        <f t="shared" si="142"/>
        <v>3.2612622660485413E-5</v>
      </c>
      <c r="AX225" s="9">
        <f t="shared" si="159"/>
        <v>1.9254821929418073</v>
      </c>
      <c r="AY225" s="9">
        <f t="shared" si="143"/>
        <v>164.79801054132682</v>
      </c>
      <c r="AZ225" s="10">
        <f t="shared" si="144"/>
        <v>3.0651184871488465E-6</v>
      </c>
    </row>
    <row r="226" spans="1:52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  <c r="G226" s="2"/>
      <c r="H226" s="34"/>
      <c r="I226" s="9">
        <f t="shared" si="145"/>
        <v>112.54357005813981</v>
      </c>
      <c r="J226" s="9">
        <f t="shared" si="120"/>
        <v>3.0669719418601886</v>
      </c>
      <c r="K226" s="9">
        <f t="shared" si="146"/>
        <v>112.46624010108286</v>
      </c>
      <c r="L226" s="9">
        <f t="shared" si="121"/>
        <v>3.144301898917135</v>
      </c>
      <c r="M226" s="9">
        <f t="shared" si="147"/>
        <v>113.39640001990462</v>
      </c>
      <c r="N226" s="9">
        <f t="shared" si="122"/>
        <v>2.214141980095377</v>
      </c>
      <c r="O226" s="9">
        <f t="shared" si="148"/>
        <v>113.8798150046925</v>
      </c>
      <c r="P226" s="9">
        <f t="shared" si="123"/>
        <v>1.7307269953074922</v>
      </c>
      <c r="Q226" s="34"/>
      <c r="R226" s="9">
        <f t="shared" si="149"/>
        <v>163.84861083543271</v>
      </c>
      <c r="S226" s="9">
        <f t="shared" si="124"/>
        <v>0.76139016456730246</v>
      </c>
      <c r="T226" s="9">
        <f t="shared" si="150"/>
        <v>163.23975833973321</v>
      </c>
      <c r="U226" s="9">
        <f t="shared" si="125"/>
        <v>1.370242660266797</v>
      </c>
      <c r="V226" s="9">
        <f t="shared" si="151"/>
        <v>163.77313500677326</v>
      </c>
      <c r="W226" s="9">
        <f t="shared" si="126"/>
        <v>0.83686599322675193</v>
      </c>
      <c r="X226" s="9">
        <f t="shared" si="127"/>
        <v>164.30703053921508</v>
      </c>
      <c r="Y226" s="9">
        <f t="shared" si="128"/>
        <v>0.30297046078493395</v>
      </c>
      <c r="AB226" s="9">
        <f t="shared" si="152"/>
        <v>0.17589617961398754</v>
      </c>
      <c r="AC226" s="9">
        <f t="shared" si="129"/>
        <v>113.5722961995186</v>
      </c>
      <c r="AD226" s="10">
        <f t="shared" si="130"/>
        <v>3.1082664297206534E-4</v>
      </c>
      <c r="AE226" s="9">
        <f t="shared" si="153"/>
        <v>0.60242620929265933</v>
      </c>
      <c r="AF226" s="9">
        <f t="shared" si="131"/>
        <v>113.99882622919728</v>
      </c>
      <c r="AG226" s="10">
        <f t="shared" si="132"/>
        <v>1.9434887750648805E-4</v>
      </c>
      <c r="AH226" s="9">
        <f t="shared" si="154"/>
        <v>1.0536993274347675</v>
      </c>
      <c r="AI226" s="9">
        <f t="shared" si="133"/>
        <v>114.45009934733939</v>
      </c>
      <c r="AJ226" s="10">
        <f t="shared" si="134"/>
        <v>1.0075172529133358E-4</v>
      </c>
      <c r="AK226" s="17">
        <f t="shared" si="155"/>
        <v>0.86219079368986118</v>
      </c>
      <c r="AL226" s="9">
        <f t="shared" si="135"/>
        <v>114.25859081359448</v>
      </c>
      <c r="AM226" s="10">
        <f t="shared" si="136"/>
        <v>1.3674994112050043E-4</v>
      </c>
      <c r="AO226" s="9">
        <f t="shared" si="156"/>
        <v>-1.5566889661015687E-2</v>
      </c>
      <c r="AP226" s="9">
        <f t="shared" si="137"/>
        <v>163.75756811711224</v>
      </c>
      <c r="AQ226" s="10">
        <f t="shared" si="138"/>
        <v>2.6816861791278746E-5</v>
      </c>
      <c r="AR226" s="9">
        <f t="shared" si="157"/>
        <v>0.20411033133599277</v>
      </c>
      <c r="AS226" s="9">
        <f t="shared" si="139"/>
        <v>163.97724533810924</v>
      </c>
      <c r="AT226" s="10">
        <f t="shared" si="140"/>
        <v>1.4776093981331224E-5</v>
      </c>
      <c r="AU226" s="9">
        <f t="shared" si="158"/>
        <v>0.78916849486004637</v>
      </c>
      <c r="AV226" s="9">
        <f t="shared" si="141"/>
        <v>164.56230350163329</v>
      </c>
      <c r="AW226" s="10">
        <f t="shared" si="142"/>
        <v>8.3961225418186058E-8</v>
      </c>
      <c r="AX226" s="9">
        <f t="shared" si="159"/>
        <v>1.0543379885712885</v>
      </c>
      <c r="AY226" s="9">
        <f t="shared" si="143"/>
        <v>164.82747299534455</v>
      </c>
      <c r="AZ226" s="10">
        <f t="shared" si="144"/>
        <v>1.7453970730181148E-6</v>
      </c>
    </row>
    <row r="227" spans="1:52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  <c r="G227" s="2"/>
      <c r="H227" s="34"/>
      <c r="I227" s="9">
        <f t="shared" si="145"/>
        <v>113.00361584941884</v>
      </c>
      <c r="J227" s="9">
        <f t="shared" si="120"/>
        <v>3.5852441505811612</v>
      </c>
      <c r="K227" s="9">
        <f t="shared" si="146"/>
        <v>113.56674576570387</v>
      </c>
      <c r="L227" s="9">
        <f t="shared" si="121"/>
        <v>3.0221142342961258</v>
      </c>
      <c r="M227" s="9">
        <f t="shared" si="147"/>
        <v>114.61417810895708</v>
      </c>
      <c r="N227" s="9">
        <f t="shared" si="122"/>
        <v>1.9746818910429198</v>
      </c>
      <c r="O227" s="9">
        <f t="shared" si="148"/>
        <v>115.17786025117312</v>
      </c>
      <c r="P227" s="9">
        <f t="shared" si="123"/>
        <v>1.4109997488268817</v>
      </c>
      <c r="Q227" s="34"/>
      <c r="R227" s="9">
        <f t="shared" si="149"/>
        <v>163.96281936011781</v>
      </c>
      <c r="S227" s="9">
        <f t="shared" si="124"/>
        <v>0.28282636011780937</v>
      </c>
      <c r="T227" s="9">
        <f t="shared" si="150"/>
        <v>163.71934327082658</v>
      </c>
      <c r="U227" s="9">
        <f t="shared" si="125"/>
        <v>3.9350270826588485E-2</v>
      </c>
      <c r="V227" s="9">
        <f t="shared" si="151"/>
        <v>164.23341130304797</v>
      </c>
      <c r="W227" s="9">
        <f t="shared" si="126"/>
        <v>0.55341830304797668</v>
      </c>
      <c r="X227" s="9">
        <f t="shared" si="127"/>
        <v>164.53425838480376</v>
      </c>
      <c r="Y227" s="9">
        <f t="shared" si="128"/>
        <v>0.85426538480376735</v>
      </c>
      <c r="AB227" s="9">
        <f t="shared" si="152"/>
        <v>0.3321784660297582</v>
      </c>
      <c r="AC227" s="9">
        <f t="shared" si="129"/>
        <v>114.94635657498684</v>
      </c>
      <c r="AD227" s="10">
        <f t="shared" si="130"/>
        <v>1.9847163895418983E-4</v>
      </c>
      <c r="AE227" s="9">
        <f t="shared" si="153"/>
        <v>0.75626417923260925</v>
      </c>
      <c r="AF227" s="9">
        <f t="shared" si="131"/>
        <v>115.37044228818969</v>
      </c>
      <c r="AG227" s="10">
        <f t="shared" si="132"/>
        <v>1.0921399547053216E-4</v>
      </c>
      <c r="AH227" s="9">
        <f t="shared" si="154"/>
        <v>1.1275347701627285</v>
      </c>
      <c r="AI227" s="9">
        <f t="shared" si="133"/>
        <v>115.7417128791198</v>
      </c>
      <c r="AJ227" s="10">
        <f t="shared" si="134"/>
        <v>5.279630957833641E-5</v>
      </c>
      <c r="AK227" s="17">
        <f t="shared" si="155"/>
        <v>1.1644399947480693</v>
      </c>
      <c r="AL227" s="9">
        <f t="shared" si="135"/>
        <v>115.77861810370514</v>
      </c>
      <c r="AM227" s="10">
        <f t="shared" si="136"/>
        <v>4.8296457915268915E-5</v>
      </c>
      <c r="AO227" s="9">
        <f t="shared" si="156"/>
        <v>5.5809588229343704E-2</v>
      </c>
      <c r="AP227" s="9">
        <f t="shared" si="137"/>
        <v>164.28922089127732</v>
      </c>
      <c r="AQ227" s="10">
        <f t="shared" si="138"/>
        <v>1.3853782332792145E-5</v>
      </c>
      <c r="AR227" s="9">
        <f t="shared" si="157"/>
        <v>0.26815182257067294</v>
      </c>
      <c r="AS227" s="9">
        <f t="shared" si="139"/>
        <v>164.50156312561865</v>
      </c>
      <c r="AT227" s="10">
        <f t="shared" si="140"/>
        <v>2.5194055518951066E-5</v>
      </c>
      <c r="AU227" s="9">
        <f t="shared" si="158"/>
        <v>0.64116700549664662</v>
      </c>
      <c r="AV227" s="9">
        <f t="shared" si="141"/>
        <v>164.87457830854461</v>
      </c>
      <c r="AW227" s="10">
        <f t="shared" si="142"/>
        <v>5.3265148613027774E-5</v>
      </c>
      <c r="AX227" s="9">
        <f t="shared" si="159"/>
        <v>0.54938555011919976</v>
      </c>
      <c r="AY227" s="9">
        <f t="shared" si="143"/>
        <v>164.78279685316718</v>
      </c>
      <c r="AZ227" s="10">
        <f t="shared" si="144"/>
        <v>4.5394721300996361E-5</v>
      </c>
    </row>
    <row r="228" spans="1:52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  <c r="G228" s="2"/>
      <c r="H228" s="34"/>
      <c r="I228" s="9">
        <f t="shared" si="145"/>
        <v>113.54140247200601</v>
      </c>
      <c r="J228" s="9">
        <f t="shared" si="120"/>
        <v>0.71605447200600736</v>
      </c>
      <c r="K228" s="9">
        <f t="shared" ref="K228:K253" si="160">0.35*C227+(1-0.35)*K227</f>
        <v>114.62448574770751</v>
      </c>
      <c r="L228" s="9">
        <f t="shared" si="121"/>
        <v>1.7991377477075048</v>
      </c>
      <c r="M228" s="9">
        <f t="shared" ref="M228:M254" si="161">0.55*C227+(1-0.55)*M227</f>
        <v>115.70025314903069</v>
      </c>
      <c r="N228" s="9">
        <f t="shared" si="122"/>
        <v>2.8749051490306812</v>
      </c>
      <c r="O228" s="9">
        <f t="shared" ref="O228:O253" si="162">0.75*C227+(1-0.75)*O227</f>
        <v>116.23611006279327</v>
      </c>
      <c r="P228" s="9">
        <f t="shared" si="123"/>
        <v>3.4107620627932675</v>
      </c>
      <c r="Q228" s="34"/>
      <c r="R228" s="9">
        <f t="shared" si="149"/>
        <v>163.92039540610011</v>
      </c>
      <c r="S228" s="9">
        <f t="shared" si="124"/>
        <v>1.6896055938998984</v>
      </c>
      <c r="T228" s="9">
        <f t="shared" si="150"/>
        <v>163.70557067603727</v>
      </c>
      <c r="U228" s="9">
        <f t="shared" si="125"/>
        <v>1.9044303239627425</v>
      </c>
      <c r="V228" s="9">
        <f t="shared" si="151"/>
        <v>163.9290312363716</v>
      </c>
      <c r="W228" s="9">
        <f t="shared" si="126"/>
        <v>1.6809697636284113</v>
      </c>
      <c r="X228" s="9">
        <f t="shared" si="127"/>
        <v>163.89355934620096</v>
      </c>
      <c r="Y228" s="9">
        <f t="shared" si="128"/>
        <v>1.7164416537990519</v>
      </c>
      <c r="AB228" s="9">
        <f t="shared" si="152"/>
        <v>0.44526295213633593</v>
      </c>
      <c r="AC228" s="9">
        <f t="shared" si="129"/>
        <v>116.14551610116702</v>
      </c>
      <c r="AD228" s="10">
        <f t="shared" si="130"/>
        <v>8.65977846441204E-4</v>
      </c>
      <c r="AE228" s="9">
        <f t="shared" si="153"/>
        <v>0.83871689444285935</v>
      </c>
      <c r="AF228" s="9">
        <f t="shared" si="131"/>
        <v>116.53897004347354</v>
      </c>
      <c r="AG228" s="10">
        <f t="shared" si="132"/>
        <v>1.0833830549694479E-3</v>
      </c>
      <c r="AH228" s="9">
        <f t="shared" si="154"/>
        <v>1.108877891622625</v>
      </c>
      <c r="AI228" s="9">
        <f t="shared" si="133"/>
        <v>116.80913104065331</v>
      </c>
      <c r="AJ228" s="10">
        <f t="shared" si="134"/>
        <v>1.2467460283846377E-3</v>
      </c>
      <c r="AK228" s="17">
        <f t="shared" si="155"/>
        <v>1.0978297832747785</v>
      </c>
      <c r="AL228" s="9">
        <f t="shared" si="135"/>
        <v>116.79808293230546</v>
      </c>
      <c r="AM228" s="10">
        <f t="shared" si="136"/>
        <v>1.2398404889553529E-3</v>
      </c>
      <c r="AO228" s="9">
        <f t="shared" si="156"/>
        <v>1.7811399934862041E-3</v>
      </c>
      <c r="AP228" s="9">
        <f t="shared" si="137"/>
        <v>163.93081237636508</v>
      </c>
      <c r="AQ228" s="10">
        <f t="shared" si="138"/>
        <v>1.0280774821721747E-4</v>
      </c>
      <c r="AR228" s="9">
        <f t="shared" si="157"/>
        <v>0.12501885025891146</v>
      </c>
      <c r="AS228" s="9">
        <f t="shared" si="139"/>
        <v>164.05405008663053</v>
      </c>
      <c r="AT228" s="10">
        <f t="shared" si="140"/>
        <v>8.827112552157486E-5</v>
      </c>
      <c r="AU228" s="9">
        <f t="shared" si="158"/>
        <v>0.21567082301878782</v>
      </c>
      <c r="AV228" s="9">
        <f t="shared" si="141"/>
        <v>164.1447020593904</v>
      </c>
      <c r="AW228" s="10">
        <f t="shared" si="142"/>
        <v>7.8285143439697579E-5</v>
      </c>
      <c r="AX228" s="9">
        <f t="shared" si="159"/>
        <v>-0.17631522415703704</v>
      </c>
      <c r="AY228" s="9">
        <f t="shared" si="143"/>
        <v>163.75271601221456</v>
      </c>
      <c r="AZ228" s="10">
        <f t="shared" si="144"/>
        <v>1.2577200294726929E-4</v>
      </c>
    </row>
    <row r="229" spans="1:52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  <c r="G229" s="2"/>
      <c r="H229" s="34"/>
      <c r="I229" s="9">
        <f t="shared" si="145"/>
        <v>113.4339943012051</v>
      </c>
      <c r="J229" s="9">
        <f t="shared" si="120"/>
        <v>2.8653606987949019</v>
      </c>
      <c r="K229" s="9">
        <f t="shared" si="160"/>
        <v>113.99478753600988</v>
      </c>
      <c r="L229" s="9">
        <f t="shared" si="121"/>
        <v>2.304567463990125</v>
      </c>
      <c r="M229" s="9">
        <f t="shared" si="161"/>
        <v>114.11905531706381</v>
      </c>
      <c r="N229" s="9">
        <f t="shared" si="122"/>
        <v>2.1802996829361945</v>
      </c>
      <c r="O229" s="9">
        <f t="shared" si="162"/>
        <v>113.67803851569832</v>
      </c>
      <c r="P229" s="9">
        <f t="shared" si="123"/>
        <v>2.621316484301687</v>
      </c>
      <c r="Q229" s="34"/>
      <c r="R229" s="9">
        <f t="shared" si="149"/>
        <v>164.1738362451851</v>
      </c>
      <c r="S229" s="9">
        <f t="shared" si="124"/>
        <v>4.546164754814896</v>
      </c>
      <c r="T229" s="9">
        <f t="shared" si="150"/>
        <v>164.37212128942423</v>
      </c>
      <c r="U229" s="9">
        <f t="shared" si="125"/>
        <v>4.3478797105757678</v>
      </c>
      <c r="V229" s="9">
        <f t="shared" si="151"/>
        <v>164.85356460636723</v>
      </c>
      <c r="W229" s="9">
        <f t="shared" si="126"/>
        <v>3.8664363936327675</v>
      </c>
      <c r="X229" s="9">
        <f t="shared" si="127"/>
        <v>165.18089058655025</v>
      </c>
      <c r="Y229" s="9">
        <f t="shared" si="128"/>
        <v>3.5391104134497482</v>
      </c>
      <c r="AB229" s="9">
        <f t="shared" si="152"/>
        <v>0.14129383452085423</v>
      </c>
      <c r="AC229" s="9">
        <f t="shared" si="129"/>
        <v>114.26034915158466</v>
      </c>
      <c r="AD229" s="10">
        <f t="shared" si="130"/>
        <v>3.0738475935478213E-4</v>
      </c>
      <c r="AE229" s="9">
        <f t="shared" si="153"/>
        <v>0.23373821284042573</v>
      </c>
      <c r="AF229" s="9">
        <f t="shared" si="131"/>
        <v>114.35279352990423</v>
      </c>
      <c r="AG229" s="10">
        <f t="shared" si="132"/>
        <v>2.8014419862783756E-4</v>
      </c>
      <c r="AH229" s="9">
        <f t="shared" si="154"/>
        <v>-0.1016561839926502</v>
      </c>
      <c r="AI229" s="9">
        <f t="shared" si="133"/>
        <v>114.01739913307117</v>
      </c>
      <c r="AJ229" s="10">
        <f t="shared" si="134"/>
        <v>3.8499923765304472E-4</v>
      </c>
      <c r="AK229" s="17">
        <f t="shared" si="155"/>
        <v>-1.1793436896806271</v>
      </c>
      <c r="AL229" s="9">
        <f t="shared" si="135"/>
        <v>112.93971162738319</v>
      </c>
      <c r="AM229" s="10">
        <f t="shared" si="136"/>
        <v>8.3451038652450804E-4</v>
      </c>
      <c r="AO229" s="9">
        <f t="shared" si="156"/>
        <v>0.14019397449380763</v>
      </c>
      <c r="AP229" s="9">
        <f t="shared" si="137"/>
        <v>164.99375858086103</v>
      </c>
      <c r="AQ229" s="10">
        <f t="shared" si="138"/>
        <v>4.8776324619520409E-4</v>
      </c>
      <c r="AR229" s="9">
        <f t="shared" si="157"/>
        <v>0.32489748019309084</v>
      </c>
      <c r="AS229" s="9">
        <f t="shared" si="139"/>
        <v>165.17846208656033</v>
      </c>
      <c r="AT229" s="10">
        <f t="shared" si="140"/>
        <v>4.4060649774610206E-4</v>
      </c>
      <c r="AU229" s="9">
        <f t="shared" si="158"/>
        <v>0.53465896915836642</v>
      </c>
      <c r="AV229" s="9">
        <f t="shared" si="141"/>
        <v>165.38822357552559</v>
      </c>
      <c r="AW229" s="10">
        <f t="shared" si="142"/>
        <v>3.8995888838168124E-4</v>
      </c>
      <c r="AX229" s="9">
        <f t="shared" si="159"/>
        <v>0.75940608087272921</v>
      </c>
      <c r="AY229" s="9">
        <f t="shared" si="143"/>
        <v>165.61297068723997</v>
      </c>
      <c r="AZ229" s="10">
        <f t="shared" si="144"/>
        <v>3.3912346582759979E-4</v>
      </c>
    </row>
    <row r="230" spans="1:52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  <c r="G230" s="2"/>
      <c r="H230" s="34"/>
      <c r="I230" s="9">
        <f t="shared" si="145"/>
        <v>113.86379840602433</v>
      </c>
      <c r="J230" s="9">
        <f t="shared" si="120"/>
        <v>0.89868740602433661</v>
      </c>
      <c r="K230" s="9">
        <f t="shared" si="160"/>
        <v>114.80138614840642</v>
      </c>
      <c r="L230" s="9">
        <f t="shared" si="121"/>
        <v>1.836275148406429</v>
      </c>
      <c r="M230" s="9">
        <f t="shared" si="161"/>
        <v>115.31822014267871</v>
      </c>
      <c r="N230" s="9">
        <f t="shared" si="122"/>
        <v>2.3531091426787185</v>
      </c>
      <c r="O230" s="9">
        <f t="shared" si="162"/>
        <v>115.64402587892459</v>
      </c>
      <c r="P230" s="9">
        <f t="shared" si="123"/>
        <v>2.6789148789246013</v>
      </c>
      <c r="Q230" s="34"/>
      <c r="R230" s="9">
        <f t="shared" si="149"/>
        <v>164.85576095840733</v>
      </c>
      <c r="S230" s="9">
        <f t="shared" si="124"/>
        <v>2.0342380415926584</v>
      </c>
      <c r="T230" s="9">
        <f t="shared" si="150"/>
        <v>165.89387918812574</v>
      </c>
      <c r="U230" s="9">
        <f t="shared" si="125"/>
        <v>0.99611981187425158</v>
      </c>
      <c r="V230" s="9">
        <f t="shared" si="151"/>
        <v>166.98010462286524</v>
      </c>
      <c r="W230" s="9">
        <f t="shared" si="126"/>
        <v>9.0105622865252144E-2</v>
      </c>
      <c r="X230" s="9">
        <f t="shared" si="127"/>
        <v>167.83522339663756</v>
      </c>
      <c r="Y230" s="9">
        <f t="shared" si="128"/>
        <v>0.94522439663757041</v>
      </c>
      <c r="AB230" s="9">
        <f t="shared" si="152"/>
        <v>0.29997448318496117</v>
      </c>
      <c r="AC230" s="9">
        <f t="shared" si="129"/>
        <v>115.61819462586368</v>
      </c>
      <c r="AD230" s="10">
        <f t="shared" si="130"/>
        <v>5.5158597089484949E-4</v>
      </c>
      <c r="AE230" s="9">
        <f t="shared" si="153"/>
        <v>0.47509486603404444</v>
      </c>
      <c r="AF230" s="9">
        <f t="shared" si="131"/>
        <v>115.79331500871275</v>
      </c>
      <c r="AG230" s="10">
        <f t="shared" si="132"/>
        <v>6.268055023420341E-4</v>
      </c>
      <c r="AH230" s="9">
        <f t="shared" si="154"/>
        <v>0.48371327033074768</v>
      </c>
      <c r="AI230" s="9">
        <f t="shared" si="133"/>
        <v>115.80193341300946</v>
      </c>
      <c r="AJ230" s="10">
        <f t="shared" si="134"/>
        <v>6.3063145979699072E-4</v>
      </c>
      <c r="AK230" s="17">
        <f t="shared" si="155"/>
        <v>0.84238854832057131</v>
      </c>
      <c r="AL230" s="9">
        <f t="shared" si="135"/>
        <v>116.16060869099928</v>
      </c>
      <c r="AM230" s="10">
        <f t="shared" si="136"/>
        <v>8.0018121068196413E-4</v>
      </c>
      <c r="AO230" s="9">
        <f t="shared" si="156"/>
        <v>0.43814588079443828</v>
      </c>
      <c r="AP230" s="9">
        <f t="shared" si="137"/>
        <v>167.41825050365969</v>
      </c>
      <c r="AQ230" s="10">
        <f t="shared" si="138"/>
        <v>1.0018918868125388E-5</v>
      </c>
      <c r="AR230" s="9">
        <f t="shared" si="157"/>
        <v>0.77530811426932122</v>
      </c>
      <c r="AS230" s="9">
        <f t="shared" si="139"/>
        <v>167.75541273713455</v>
      </c>
      <c r="AT230" s="10">
        <f t="shared" si="140"/>
        <v>2.6889761191025762E-5</v>
      </c>
      <c r="AU230" s="9">
        <f t="shared" si="158"/>
        <v>1.2510054404612072</v>
      </c>
      <c r="AV230" s="9">
        <f t="shared" si="141"/>
        <v>168.23111006332644</v>
      </c>
      <c r="AW230" s="10">
        <f t="shared" si="142"/>
        <v>6.4575661880406139E-5</v>
      </c>
      <c r="AX230" s="9">
        <f t="shared" si="159"/>
        <v>1.9214699261542196</v>
      </c>
      <c r="AY230" s="9">
        <f t="shared" si="143"/>
        <v>168.90157454901947</v>
      </c>
      <c r="AZ230" s="10">
        <f t="shared" si="144"/>
        <v>1.4528208770103496E-4</v>
      </c>
    </row>
    <row r="231" spans="1:52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  <c r="G231" s="2"/>
      <c r="H231" s="34"/>
      <c r="I231" s="9">
        <f t="shared" si="145"/>
        <v>113.72899529512068</v>
      </c>
      <c r="J231" s="9">
        <f t="shared" si="120"/>
        <v>1.1528097048793171</v>
      </c>
      <c r="K231" s="9">
        <f t="shared" si="160"/>
        <v>114.15868984646417</v>
      </c>
      <c r="L231" s="9">
        <f t="shared" si="121"/>
        <v>0.72311515353582934</v>
      </c>
      <c r="M231" s="9">
        <f t="shared" si="161"/>
        <v>114.02401011420541</v>
      </c>
      <c r="N231" s="9">
        <f t="shared" si="122"/>
        <v>0.85779488579458985</v>
      </c>
      <c r="O231" s="9">
        <f t="shared" si="162"/>
        <v>113.63483971973115</v>
      </c>
      <c r="P231" s="9">
        <f t="shared" si="123"/>
        <v>1.2469652802688529</v>
      </c>
      <c r="Q231" s="34"/>
      <c r="R231" s="9">
        <f t="shared" si="149"/>
        <v>165.16089666464623</v>
      </c>
      <c r="S231" s="9">
        <f t="shared" si="124"/>
        <v>6.3891063353537731</v>
      </c>
      <c r="T231" s="9">
        <f t="shared" si="150"/>
        <v>166.24252112228172</v>
      </c>
      <c r="U231" s="9">
        <f t="shared" si="125"/>
        <v>5.3074818777182884</v>
      </c>
      <c r="V231" s="9">
        <f t="shared" si="151"/>
        <v>166.93054653028935</v>
      </c>
      <c r="W231" s="9">
        <f t="shared" si="126"/>
        <v>4.6194564697106557</v>
      </c>
      <c r="X231" s="9">
        <f t="shared" si="127"/>
        <v>167.12630509915937</v>
      </c>
      <c r="Y231" s="9">
        <f t="shared" si="128"/>
        <v>4.4236979008406365</v>
      </c>
      <c r="AB231" s="9">
        <f t="shared" si="152"/>
        <v>6.0846806436221756E-2</v>
      </c>
      <c r="AC231" s="9">
        <f t="shared" si="129"/>
        <v>114.08485692064163</v>
      </c>
      <c r="AD231" s="10">
        <f t="shared" si="130"/>
        <v>4.8123538758941499E-5</v>
      </c>
      <c r="AE231" s="9">
        <f t="shared" si="153"/>
        <v>3.2768642407207949E-2</v>
      </c>
      <c r="AF231" s="9">
        <f t="shared" si="131"/>
        <v>114.05677875661262</v>
      </c>
      <c r="AG231" s="10">
        <f t="shared" si="132"/>
        <v>5.1574262409824784E-5</v>
      </c>
      <c r="AH231" s="9">
        <f t="shared" si="154"/>
        <v>-0.31635221413107445</v>
      </c>
      <c r="AI231" s="9">
        <f t="shared" si="133"/>
        <v>113.70765790007434</v>
      </c>
      <c r="AJ231" s="10">
        <f t="shared" si="134"/>
        <v>1.0445819533824828E-4</v>
      </c>
      <c r="AK231" s="17">
        <f t="shared" si="155"/>
        <v>-0.97372024195422058</v>
      </c>
      <c r="AL231" s="9">
        <f t="shared" si="135"/>
        <v>113.05028987225118</v>
      </c>
      <c r="AM231" s="10">
        <f t="shared" si="136"/>
        <v>2.5416662336343477E-4</v>
      </c>
      <c r="AO231" s="9">
        <f t="shared" si="156"/>
        <v>0.36499028478888862</v>
      </c>
      <c r="AP231" s="9">
        <f t="shared" si="137"/>
        <v>167.29553681507824</v>
      </c>
      <c r="AQ231" s="10">
        <f t="shared" si="138"/>
        <v>6.1504754931991342E-4</v>
      </c>
      <c r="AR231" s="9">
        <f t="shared" si="157"/>
        <v>0.56909156255801774</v>
      </c>
      <c r="AS231" s="9">
        <f t="shared" si="139"/>
        <v>167.49963809284736</v>
      </c>
      <c r="AT231" s="10">
        <f t="shared" si="140"/>
        <v>5.5745118533443263E-4</v>
      </c>
      <c r="AU231" s="9">
        <f t="shared" si="158"/>
        <v>0.66575185059451214</v>
      </c>
      <c r="AV231" s="9">
        <f t="shared" si="141"/>
        <v>167.59629838088387</v>
      </c>
      <c r="AW231" s="10">
        <f t="shared" si="142"/>
        <v>5.3116197885754747E-4</v>
      </c>
      <c r="AX231" s="9">
        <f t="shared" si="159"/>
        <v>0.24609611023362402</v>
      </c>
      <c r="AY231" s="9">
        <f t="shared" si="143"/>
        <v>167.17664264052297</v>
      </c>
      <c r="AZ231" s="10">
        <f t="shared" si="144"/>
        <v>6.4990378805343085E-4</v>
      </c>
    </row>
    <row r="232" spans="1:52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  <c r="G232" s="2"/>
      <c r="H232" s="34"/>
      <c r="I232" s="9">
        <f t="shared" si="145"/>
        <v>113.90191675085258</v>
      </c>
      <c r="J232" s="9">
        <f t="shared" si="120"/>
        <v>0.87007124914741496</v>
      </c>
      <c r="K232" s="9">
        <f t="shared" si="160"/>
        <v>114.41178015020171</v>
      </c>
      <c r="L232" s="9">
        <f t="shared" si="121"/>
        <v>0.36020784979828591</v>
      </c>
      <c r="M232" s="9">
        <f t="shared" si="161"/>
        <v>114.49579730139243</v>
      </c>
      <c r="N232" s="9">
        <f t="shared" si="122"/>
        <v>0.2761906986075644</v>
      </c>
      <c r="O232" s="9">
        <f t="shared" si="162"/>
        <v>114.57006367993279</v>
      </c>
      <c r="P232" s="9">
        <f t="shared" si="123"/>
        <v>0.20192432006720651</v>
      </c>
      <c r="Q232" s="34"/>
      <c r="R232" s="9">
        <f t="shared" si="149"/>
        <v>166.11926261494929</v>
      </c>
      <c r="S232" s="9">
        <f t="shared" si="124"/>
        <v>7.6607363850507113</v>
      </c>
      <c r="T232" s="9">
        <f t="shared" si="150"/>
        <v>168.10013977948313</v>
      </c>
      <c r="U232" s="9">
        <f t="shared" si="125"/>
        <v>5.6798592205168745</v>
      </c>
      <c r="V232" s="9">
        <f t="shared" si="151"/>
        <v>169.47124758863021</v>
      </c>
      <c r="W232" s="9">
        <f t="shared" si="126"/>
        <v>4.3087514113697978</v>
      </c>
      <c r="X232" s="9">
        <f t="shared" si="127"/>
        <v>170.44407852478983</v>
      </c>
      <c r="Y232" s="9">
        <f t="shared" si="128"/>
        <v>3.3359204752101732</v>
      </c>
      <c r="AB232" s="9">
        <f t="shared" si="152"/>
        <v>0.12248786354884131</v>
      </c>
      <c r="AC232" s="9">
        <f t="shared" si="129"/>
        <v>114.61828516494127</v>
      </c>
      <c r="AD232" s="10">
        <f t="shared" si="130"/>
        <v>1.7934610443185413E-6</v>
      </c>
      <c r="AE232" s="9">
        <f t="shared" si="153"/>
        <v>0.14252327860216063</v>
      </c>
      <c r="AF232" s="9">
        <f t="shared" si="131"/>
        <v>114.63832057999458</v>
      </c>
      <c r="AG232" s="10">
        <f t="shared" si="132"/>
        <v>1.3563735824583034E-6</v>
      </c>
      <c r="AH232" s="9">
        <f t="shared" si="154"/>
        <v>3.8310516462067457E-2</v>
      </c>
      <c r="AI232" s="9">
        <f t="shared" si="133"/>
        <v>114.53410781785449</v>
      </c>
      <c r="AJ232" s="10">
        <f t="shared" si="134"/>
        <v>4.2958065537214112E-6</v>
      </c>
      <c r="AK232" s="17">
        <f t="shared" si="155"/>
        <v>0.2549610728158328</v>
      </c>
      <c r="AL232" s="9">
        <f t="shared" si="135"/>
        <v>114.75075837420826</v>
      </c>
      <c r="AM232" s="10">
        <f t="shared" si="136"/>
        <v>3.4214710495520964E-8</v>
      </c>
      <c r="AO232" s="9">
        <f t="shared" si="156"/>
        <v>0.69134690082168393</v>
      </c>
      <c r="AP232" s="9">
        <f t="shared" si="137"/>
        <v>170.16259448945189</v>
      </c>
      <c r="AQ232" s="10">
        <f t="shared" si="138"/>
        <v>4.3330586830516034E-4</v>
      </c>
      <c r="AR232" s="9">
        <f t="shared" si="157"/>
        <v>1.0619939365037276</v>
      </c>
      <c r="AS232" s="9">
        <f t="shared" si="139"/>
        <v>170.53324152513395</v>
      </c>
      <c r="AT232" s="10">
        <f t="shared" si="140"/>
        <v>3.4906002652408918E-4</v>
      </c>
      <c r="AU232" s="9">
        <f t="shared" si="158"/>
        <v>1.5094789940803679</v>
      </c>
      <c r="AV232" s="9">
        <f t="shared" si="141"/>
        <v>170.98072658271059</v>
      </c>
      <c r="AW232" s="10">
        <f t="shared" si="142"/>
        <v>2.5947214908380597E-4</v>
      </c>
      <c r="AX232" s="9">
        <f t="shared" si="159"/>
        <v>2.1965103161247725</v>
      </c>
      <c r="AY232" s="9">
        <f t="shared" si="143"/>
        <v>171.66775790475498</v>
      </c>
      <c r="AZ232" s="10">
        <f t="shared" si="144"/>
        <v>1.4773636018910682E-4</v>
      </c>
    </row>
    <row r="233" spans="1:52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  <c r="G233" s="2"/>
      <c r="H233" s="34"/>
      <c r="I233" s="9">
        <f t="shared" si="145"/>
        <v>114.03242743822469</v>
      </c>
      <c r="J233" s="9">
        <f t="shared" si="120"/>
        <v>2.7361195617753111</v>
      </c>
      <c r="K233" s="9">
        <f t="shared" si="160"/>
        <v>114.5378528976311</v>
      </c>
      <c r="L233" s="9">
        <f t="shared" si="121"/>
        <v>2.2306941023689006</v>
      </c>
      <c r="M233" s="9">
        <f t="shared" si="161"/>
        <v>114.6477021856266</v>
      </c>
      <c r="N233" s="9">
        <f t="shared" si="122"/>
        <v>2.1208448143733989</v>
      </c>
      <c r="O233" s="9">
        <f t="shared" si="162"/>
        <v>114.7215069199832</v>
      </c>
      <c r="P233" s="9">
        <f t="shared" si="123"/>
        <v>2.0470400800167994</v>
      </c>
      <c r="Q233" s="34"/>
      <c r="R233" s="9">
        <f t="shared" si="149"/>
        <v>167.26837307270691</v>
      </c>
      <c r="S233" s="9">
        <f t="shared" si="124"/>
        <v>7.1116319272931037</v>
      </c>
      <c r="T233" s="9">
        <f t="shared" si="150"/>
        <v>170.08809050666403</v>
      </c>
      <c r="U233" s="9">
        <f t="shared" si="125"/>
        <v>4.2919144933359803</v>
      </c>
      <c r="V233" s="9">
        <f t="shared" si="151"/>
        <v>171.84106086488362</v>
      </c>
      <c r="W233" s="9">
        <f t="shared" si="126"/>
        <v>2.5389441351163953</v>
      </c>
      <c r="X233" s="9">
        <f t="shared" si="127"/>
        <v>172.94601888119746</v>
      </c>
      <c r="Y233" s="9">
        <f t="shared" si="128"/>
        <v>1.4339861188025509</v>
      </c>
      <c r="AB233" s="9">
        <f t="shared" si="152"/>
        <v>0.12690041665164067</v>
      </c>
      <c r="AC233" s="9">
        <f t="shared" si="129"/>
        <v>114.77460260227824</v>
      </c>
      <c r="AD233" s="10">
        <f t="shared" si="130"/>
        <v>2.9159114746547679E-4</v>
      </c>
      <c r="AE233" s="9">
        <f t="shared" si="153"/>
        <v>0.14486868001016306</v>
      </c>
      <c r="AF233" s="9">
        <f t="shared" si="131"/>
        <v>114.79257086563676</v>
      </c>
      <c r="AG233" s="10">
        <f t="shared" si="132"/>
        <v>2.8635952777775404E-4</v>
      </c>
      <c r="AH233" s="9">
        <f t="shared" si="154"/>
        <v>8.9427981959513778E-2</v>
      </c>
      <c r="AI233" s="9">
        <f t="shared" si="133"/>
        <v>114.73713016758612</v>
      </c>
      <c r="AJ233" s="10">
        <f t="shared" si="134"/>
        <v>3.026539463828826E-4</v>
      </c>
      <c r="AK233" s="17">
        <f t="shared" si="155"/>
        <v>0.16736331252141973</v>
      </c>
      <c r="AL233" s="9">
        <f t="shared" si="135"/>
        <v>114.81506549814802</v>
      </c>
      <c r="AM233" s="10">
        <f t="shared" si="136"/>
        <v>2.7987677050127148E-4</v>
      </c>
      <c r="AO233" s="9">
        <f t="shared" si="156"/>
        <v>0.94311685713644278</v>
      </c>
      <c r="AP233" s="9">
        <f t="shared" si="137"/>
        <v>172.78417772202005</v>
      </c>
      <c r="AQ233" s="10">
        <f t="shared" si="138"/>
        <v>8.3748762236241924E-5</v>
      </c>
      <c r="AR233" s="9">
        <f t="shared" si="157"/>
        <v>1.3889487714411484</v>
      </c>
      <c r="AS233" s="9">
        <f t="shared" si="139"/>
        <v>173.23000963632475</v>
      </c>
      <c r="AT233" s="10">
        <f t="shared" si="140"/>
        <v>4.3490941289044185E-5</v>
      </c>
      <c r="AU233" s="9">
        <f t="shared" si="158"/>
        <v>1.8966294210582371</v>
      </c>
      <c r="AV233" s="9">
        <f t="shared" si="141"/>
        <v>173.73769028594185</v>
      </c>
      <c r="AW233" s="10">
        <f t="shared" si="142"/>
        <v>1.3567579349479331E-5</v>
      </c>
      <c r="AX233" s="9">
        <f t="shared" si="159"/>
        <v>2.3438178322341141</v>
      </c>
      <c r="AY233" s="9">
        <f t="shared" si="143"/>
        <v>174.18487869711774</v>
      </c>
      <c r="AZ233" s="10">
        <f t="shared" si="144"/>
        <v>1.2520978225037184E-6</v>
      </c>
    </row>
    <row r="234" spans="1:52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  <c r="G234" s="2"/>
      <c r="H234" s="34"/>
      <c r="I234" s="9">
        <f t="shared" si="145"/>
        <v>114.44284537249098</v>
      </c>
      <c r="J234" s="9">
        <f t="shared" si="120"/>
        <v>9.7429076275090267</v>
      </c>
      <c r="K234" s="9">
        <f t="shared" si="160"/>
        <v>115.31859583346021</v>
      </c>
      <c r="L234" s="9">
        <f t="shared" si="121"/>
        <v>8.8671571665397977</v>
      </c>
      <c r="M234" s="9">
        <f t="shared" si="161"/>
        <v>115.81416683353197</v>
      </c>
      <c r="N234" s="9">
        <f t="shared" si="122"/>
        <v>8.3715861664680347</v>
      </c>
      <c r="O234" s="9">
        <f t="shared" si="162"/>
        <v>116.25678697999579</v>
      </c>
      <c r="P234" s="9">
        <f t="shared" si="123"/>
        <v>7.9289660200042107</v>
      </c>
      <c r="Q234" s="34"/>
      <c r="R234" s="9">
        <f t="shared" si="149"/>
        <v>168.33511786180088</v>
      </c>
      <c r="S234" s="9">
        <f t="shared" si="124"/>
        <v>7.0248831381991295</v>
      </c>
      <c r="T234" s="9">
        <f t="shared" si="150"/>
        <v>171.59026057933164</v>
      </c>
      <c r="U234" s="9">
        <f t="shared" si="125"/>
        <v>3.76974042066837</v>
      </c>
      <c r="V234" s="9">
        <f t="shared" si="151"/>
        <v>173.23748013919763</v>
      </c>
      <c r="W234" s="9">
        <f t="shared" si="126"/>
        <v>2.122520860802382</v>
      </c>
      <c r="X234" s="9">
        <f t="shared" si="127"/>
        <v>174.02150847029938</v>
      </c>
      <c r="Y234" s="9">
        <f t="shared" si="128"/>
        <v>1.3384925297006305</v>
      </c>
      <c r="AB234" s="9">
        <f>0.15*(M234-M233)+(1-0.15)*AB233</f>
        <v>0.28283505133970027</v>
      </c>
      <c r="AC234" s="9">
        <f t="shared" si="129"/>
        <v>116.09700188487167</v>
      </c>
      <c r="AD234" s="10">
        <f t="shared" si="130"/>
        <v>4.2424760121597448E-3</v>
      </c>
      <c r="AE234" s="9">
        <f t="shared" si="153"/>
        <v>0.40026767198396518</v>
      </c>
      <c r="AF234" s="9">
        <f t="shared" si="131"/>
        <v>116.21443450551594</v>
      </c>
      <c r="AG234" s="10">
        <f t="shared" si="132"/>
        <v>4.1201855387906225E-3</v>
      </c>
      <c r="AH234" s="9">
        <f t="shared" si="154"/>
        <v>0.57409448163514976</v>
      </c>
      <c r="AI234" s="9">
        <f t="shared" si="133"/>
        <v>116.38826131516711</v>
      </c>
      <c r="AJ234" s="10">
        <f t="shared" si="134"/>
        <v>3.9424508759612212E-3</v>
      </c>
      <c r="AK234" s="17">
        <f t="shared" si="155"/>
        <v>1.0165994475977786</v>
      </c>
      <c r="AL234" s="9">
        <f t="shared" si="135"/>
        <v>116.83076628112975</v>
      </c>
      <c r="AM234" s="10">
        <f t="shared" si="136"/>
        <v>3.5076821740586254E-3</v>
      </c>
      <c r="AO234" s="9">
        <f t="shared" si="156"/>
        <v>1.0111122197130784</v>
      </c>
      <c r="AP234" s="9">
        <f t="shared" si="137"/>
        <v>174.24859235891071</v>
      </c>
      <c r="AQ234" s="10">
        <f t="shared" si="138"/>
        <v>4.0168578178020373E-5</v>
      </c>
      <c r="AR234" s="9">
        <f t="shared" si="157"/>
        <v>1.3908163971593646</v>
      </c>
      <c r="AS234" s="9">
        <f t="shared" si="139"/>
        <v>174.628296536357</v>
      </c>
      <c r="AT234" s="10">
        <f t="shared" si="140"/>
        <v>1.7410463386974596E-5</v>
      </c>
      <c r="AU234" s="9">
        <f t="shared" si="158"/>
        <v>1.6715348550233364</v>
      </c>
      <c r="AV234" s="9">
        <f t="shared" si="141"/>
        <v>174.90901499422097</v>
      </c>
      <c r="AW234" s="10">
        <f t="shared" si="142"/>
        <v>6.6140131349473624E-6</v>
      </c>
      <c r="AX234" s="9">
        <f t="shared" si="159"/>
        <v>1.5385290580020283</v>
      </c>
      <c r="AY234" s="9">
        <f t="shared" si="143"/>
        <v>174.77600919719967</v>
      </c>
      <c r="AZ234" s="10">
        <f t="shared" si="144"/>
        <v>1.1090533137628887E-5</v>
      </c>
    </row>
    <row r="235" spans="1:52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  <c r="G235" s="2"/>
      <c r="H235" s="34"/>
      <c r="I235" s="9">
        <f t="shared" si="145"/>
        <v>115.90428151661732</v>
      </c>
      <c r="J235" s="9">
        <f t="shared" si="120"/>
        <v>4.9871524833826868</v>
      </c>
      <c r="K235" s="9">
        <f t="shared" si="160"/>
        <v>118.42210084174914</v>
      </c>
      <c r="L235" s="9">
        <f t="shared" si="121"/>
        <v>2.469333158250862</v>
      </c>
      <c r="M235" s="9">
        <f t="shared" si="161"/>
        <v>120.41853922508939</v>
      </c>
      <c r="N235" s="9">
        <f t="shared" si="122"/>
        <v>0.47289477491061405</v>
      </c>
      <c r="O235" s="9">
        <f t="shared" si="162"/>
        <v>122.20351149499896</v>
      </c>
      <c r="P235" s="9">
        <f t="shared" si="123"/>
        <v>1.3120774949989595</v>
      </c>
      <c r="Q235" s="34"/>
      <c r="R235" s="9">
        <f t="shared" si="149"/>
        <v>169.38885033253075</v>
      </c>
      <c r="S235" s="9">
        <f t="shared" si="124"/>
        <v>2.1611526674692527</v>
      </c>
      <c r="T235" s="9">
        <f t="shared" si="150"/>
        <v>172.90966972656557</v>
      </c>
      <c r="U235" s="9">
        <f t="shared" si="125"/>
        <v>1.359666726565564</v>
      </c>
      <c r="V235" s="9">
        <f t="shared" si="151"/>
        <v>174.40486661263895</v>
      </c>
      <c r="W235" s="9">
        <f t="shared" si="126"/>
        <v>2.8548636126389511</v>
      </c>
      <c r="X235" s="9">
        <f t="shared" si="127"/>
        <v>175.02537786757486</v>
      </c>
      <c r="Y235" s="9">
        <f t="shared" si="128"/>
        <v>3.4753748675748568</v>
      </c>
      <c r="AB235" s="9">
        <f t="shared" ref="AB235:AB254" si="163">0.15*(M235-M234)+(1-0.15)*AB234</f>
        <v>0.93106565237235805</v>
      </c>
      <c r="AC235" s="9">
        <f t="shared" si="129"/>
        <v>121.34960487746174</v>
      </c>
      <c r="AD235" s="10">
        <f t="shared" si="130"/>
        <v>1.4363619878358087E-5</v>
      </c>
      <c r="AE235" s="9">
        <f t="shared" si="153"/>
        <v>1.4512938518773286</v>
      </c>
      <c r="AF235" s="9">
        <f t="shared" si="131"/>
        <v>121.86983307696671</v>
      </c>
      <c r="AG235" s="10">
        <f t="shared" si="132"/>
        <v>6.5499956308118148E-5</v>
      </c>
      <c r="AH235" s="9">
        <f t="shared" si="154"/>
        <v>2.387719541100171</v>
      </c>
      <c r="AI235" s="9">
        <f t="shared" si="133"/>
        <v>122.80625876618956</v>
      </c>
      <c r="AJ235" s="10">
        <f t="shared" si="134"/>
        <v>2.5088056185827658E-4</v>
      </c>
      <c r="AK235" s="17">
        <f t="shared" si="155"/>
        <v>4.0662064499634729</v>
      </c>
      <c r="AL235" s="9">
        <f t="shared" si="135"/>
        <v>124.48474567505286</v>
      </c>
      <c r="AM235" s="10">
        <f t="shared" si="136"/>
        <v>8.8348406070679899E-4</v>
      </c>
      <c r="AO235" s="9">
        <f t="shared" si="156"/>
        <v>1.0345533577723154</v>
      </c>
      <c r="AP235" s="9">
        <f t="shared" si="137"/>
        <v>175.43941997041128</v>
      </c>
      <c r="AQ235" s="10">
        <f t="shared" si="138"/>
        <v>5.1402891515154811E-4</v>
      </c>
      <c r="AR235" s="9">
        <f t="shared" si="157"/>
        <v>1.334958916229855</v>
      </c>
      <c r="AS235" s="9">
        <f t="shared" si="139"/>
        <v>175.73982552886881</v>
      </c>
      <c r="AT235" s="10">
        <f t="shared" si="140"/>
        <v>5.9649910355604515E-4</v>
      </c>
      <c r="AU235" s="9">
        <f t="shared" si="158"/>
        <v>1.4446680833114316</v>
      </c>
      <c r="AV235" s="9">
        <f t="shared" si="141"/>
        <v>175.84953469595038</v>
      </c>
      <c r="AW235" s="10">
        <f t="shared" si="142"/>
        <v>6.2814636341770381E-4</v>
      </c>
      <c r="AX235" s="9">
        <f t="shared" si="159"/>
        <v>1.223057861125431</v>
      </c>
      <c r="AY235" s="9">
        <f t="shared" si="143"/>
        <v>175.62792447376438</v>
      </c>
      <c r="AZ235" s="10">
        <f t="shared" si="144"/>
        <v>5.6506220146909528E-4</v>
      </c>
    </row>
    <row r="236" spans="1:52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  <c r="G236" s="2"/>
      <c r="H236" s="34"/>
      <c r="I236" s="9">
        <f t="shared" si="145"/>
        <v>116.65235438912472</v>
      </c>
      <c r="J236" s="9">
        <f t="shared" si="120"/>
        <v>4.3289226108752814</v>
      </c>
      <c r="K236" s="9">
        <f t="shared" si="160"/>
        <v>119.28636744713694</v>
      </c>
      <c r="L236" s="9">
        <f t="shared" si="121"/>
        <v>1.6949095528630664</v>
      </c>
      <c r="M236" s="9">
        <f t="shared" si="161"/>
        <v>120.67863135129022</v>
      </c>
      <c r="N236" s="9">
        <f t="shared" si="122"/>
        <v>0.30264564870978461</v>
      </c>
      <c r="O236" s="9">
        <f t="shared" si="162"/>
        <v>121.21945337374974</v>
      </c>
      <c r="P236" s="9">
        <f t="shared" si="123"/>
        <v>0.23817637374973799</v>
      </c>
      <c r="Q236" s="34"/>
      <c r="R236" s="9">
        <f t="shared" si="149"/>
        <v>169.71302323265112</v>
      </c>
      <c r="S236" s="9">
        <f t="shared" si="124"/>
        <v>3.7569777673488716</v>
      </c>
      <c r="T236" s="9">
        <f t="shared" si="150"/>
        <v>172.4337863722676</v>
      </c>
      <c r="U236" s="9">
        <f t="shared" si="125"/>
        <v>1.0362146277323916</v>
      </c>
      <c r="V236" s="9">
        <f t="shared" si="151"/>
        <v>172.83469162568753</v>
      </c>
      <c r="W236" s="9">
        <f t="shared" si="126"/>
        <v>0.63530937431247025</v>
      </c>
      <c r="X236" s="9">
        <f t="shared" si="127"/>
        <v>172.41884671689371</v>
      </c>
      <c r="Y236" s="9">
        <f t="shared" si="128"/>
        <v>1.0511542831062854</v>
      </c>
      <c r="AB236" s="9">
        <f t="shared" si="163"/>
        <v>0.83041962344662901</v>
      </c>
      <c r="AC236" s="9">
        <f t="shared" si="129"/>
        <v>121.50905097473685</v>
      </c>
      <c r="AD236" s="10">
        <f t="shared" si="130"/>
        <v>1.9030912516617047E-5</v>
      </c>
      <c r="AE236" s="9">
        <f t="shared" si="153"/>
        <v>1.1534934204582044</v>
      </c>
      <c r="AF236" s="9">
        <f t="shared" si="131"/>
        <v>121.83212477174843</v>
      </c>
      <c r="AG236" s="10">
        <f t="shared" si="132"/>
        <v>4.9461513679890256E-5</v>
      </c>
      <c r="AH236" s="9">
        <f t="shared" si="154"/>
        <v>1.4302872043954684</v>
      </c>
      <c r="AI236" s="9">
        <f t="shared" si="133"/>
        <v>122.10891855568569</v>
      </c>
      <c r="AJ236" s="10">
        <f t="shared" si="134"/>
        <v>8.6877200006404588E-5</v>
      </c>
      <c r="AK236" s="17">
        <f t="shared" si="155"/>
        <v>0.83100927476522768</v>
      </c>
      <c r="AL236" s="9">
        <f t="shared" si="135"/>
        <v>121.50964062605544</v>
      </c>
      <c r="AM236" s="10">
        <f t="shared" si="136"/>
        <v>1.9073460545964803E-5</v>
      </c>
      <c r="AO236" s="9">
        <f t="shared" si="156"/>
        <v>0.64384410606375375</v>
      </c>
      <c r="AP236" s="9">
        <f t="shared" si="137"/>
        <v>173.47853573175129</v>
      </c>
      <c r="AQ236" s="10">
        <f t="shared" si="138"/>
        <v>2.4206443689783573E-9</v>
      </c>
      <c r="AR236" s="9">
        <f t="shared" si="157"/>
        <v>0.60867544043453403</v>
      </c>
      <c r="AS236" s="9">
        <f t="shared" si="139"/>
        <v>173.44336706612205</v>
      </c>
      <c r="AT236" s="10">
        <f t="shared" si="140"/>
        <v>2.3573380837469817E-8</v>
      </c>
      <c r="AU236" s="9">
        <f t="shared" si="158"/>
        <v>8.7988701693144544E-2</v>
      </c>
      <c r="AV236" s="9">
        <f t="shared" si="141"/>
        <v>172.92268032738068</v>
      </c>
      <c r="AW236" s="10">
        <f t="shared" si="142"/>
        <v>9.9548550790964961E-6</v>
      </c>
      <c r="AX236" s="9">
        <f t="shared" si="159"/>
        <v>-1.1511900597398999</v>
      </c>
      <c r="AY236" s="9">
        <f t="shared" si="143"/>
        <v>171.68350156594764</v>
      </c>
      <c r="AZ236" s="10">
        <f t="shared" si="144"/>
        <v>1.0606131415085636E-4</v>
      </c>
    </row>
    <row r="237" spans="1:52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  <c r="G237" s="2"/>
      <c r="H237" s="34"/>
      <c r="I237" s="9">
        <f t="shared" si="145"/>
        <v>117.30169278075601</v>
      </c>
      <c r="J237" s="9">
        <f t="shared" si="120"/>
        <v>3.200413219243984</v>
      </c>
      <c r="K237" s="9">
        <f t="shared" si="160"/>
        <v>119.87958579063901</v>
      </c>
      <c r="L237" s="9">
        <f t="shared" si="121"/>
        <v>0.62252020936098518</v>
      </c>
      <c r="M237" s="9">
        <f t="shared" si="161"/>
        <v>120.8450864580806</v>
      </c>
      <c r="N237" s="9">
        <f t="shared" si="122"/>
        <v>0.34298045808060351</v>
      </c>
      <c r="O237" s="9">
        <f t="shared" si="162"/>
        <v>121.04082109343744</v>
      </c>
      <c r="P237" s="9">
        <f t="shared" si="123"/>
        <v>0.53871509343744606</v>
      </c>
      <c r="Q237" s="34"/>
      <c r="R237" s="9">
        <f t="shared" si="149"/>
        <v>170.27656989775346</v>
      </c>
      <c r="S237" s="9">
        <f t="shared" si="124"/>
        <v>2.3334311022465499</v>
      </c>
      <c r="T237" s="9">
        <f t="shared" si="150"/>
        <v>172.79646149197396</v>
      </c>
      <c r="U237" s="9">
        <f t="shared" si="125"/>
        <v>0.18646049197394632</v>
      </c>
      <c r="V237" s="9">
        <f t="shared" si="151"/>
        <v>173.18411178155938</v>
      </c>
      <c r="W237" s="9">
        <f t="shared" si="126"/>
        <v>0.57411078155936934</v>
      </c>
      <c r="X237" s="9">
        <f t="shared" si="127"/>
        <v>173.20721242922343</v>
      </c>
      <c r="Y237" s="9">
        <f t="shared" si="128"/>
        <v>0.59721142922342096</v>
      </c>
      <c r="AB237" s="9">
        <f t="shared" si="163"/>
        <v>0.7308249459481917</v>
      </c>
      <c r="AC237" s="9">
        <f t="shared" si="129"/>
        <v>121.57591140402879</v>
      </c>
      <c r="AD237" s="10">
        <f t="shared" si="130"/>
        <v>7.9407568215121839E-5</v>
      </c>
      <c r="AE237" s="9">
        <f t="shared" si="153"/>
        <v>0.90673384204124829</v>
      </c>
      <c r="AF237" s="9">
        <f t="shared" si="131"/>
        <v>121.75182030012185</v>
      </c>
      <c r="AG237" s="10">
        <f t="shared" si="132"/>
        <v>1.0755539623221916E-4</v>
      </c>
      <c r="AH237" s="9">
        <f t="shared" si="154"/>
        <v>0.86156276047317881</v>
      </c>
      <c r="AI237" s="9">
        <f t="shared" si="133"/>
        <v>121.70664921855378</v>
      </c>
      <c r="AJ237" s="10">
        <f t="shared" si="134"/>
        <v>9.9920707327036913E-5</v>
      </c>
      <c r="AK237" s="17">
        <f t="shared" si="155"/>
        <v>0.26613823198660724</v>
      </c>
      <c r="AL237" s="9">
        <f t="shared" si="135"/>
        <v>121.1112246900672</v>
      </c>
      <c r="AM237" s="10">
        <f t="shared" si="136"/>
        <v>2.5551392708024905E-5</v>
      </c>
      <c r="AO237" s="9">
        <f t="shared" si="156"/>
        <v>0.59968051353496876</v>
      </c>
      <c r="AP237" s="9">
        <f t="shared" si="137"/>
        <v>173.78379229509434</v>
      </c>
      <c r="AQ237" s="10">
        <f t="shared" si="138"/>
        <v>4.6243410762155373E-5</v>
      </c>
      <c r="AR237" s="9">
        <f t="shared" si="157"/>
        <v>0.54386161929386412</v>
      </c>
      <c r="AS237" s="9">
        <f t="shared" si="139"/>
        <v>173.72797340085324</v>
      </c>
      <c r="AT237" s="10">
        <f t="shared" si="140"/>
        <v>4.1949834766317588E-5</v>
      </c>
      <c r="AU237" s="9">
        <f t="shared" si="158"/>
        <v>0.20563285607356399</v>
      </c>
      <c r="AV237" s="9">
        <f t="shared" si="141"/>
        <v>173.38974463763296</v>
      </c>
      <c r="AW237" s="10">
        <f t="shared" si="142"/>
        <v>2.0406652518402264E-5</v>
      </c>
      <c r="AX237" s="9">
        <f t="shared" si="159"/>
        <v>0.12432862353009119</v>
      </c>
      <c r="AY237" s="9">
        <f t="shared" si="143"/>
        <v>173.30844040508947</v>
      </c>
      <c r="AZ237" s="10">
        <f t="shared" si="144"/>
        <v>1.6372898041142221E-5</v>
      </c>
    </row>
    <row r="238" spans="1:52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  <c r="G238" s="2"/>
      <c r="H238" s="34"/>
      <c r="I238" s="9">
        <f t="shared" si="145"/>
        <v>117.7817547636426</v>
      </c>
      <c r="J238" s="9">
        <f t="shared" si="120"/>
        <v>1.0332552363574052</v>
      </c>
      <c r="K238" s="9">
        <f t="shared" si="160"/>
        <v>120.09746786391537</v>
      </c>
      <c r="L238" s="9">
        <f t="shared" si="121"/>
        <v>1.2824578639153685</v>
      </c>
      <c r="M238" s="9">
        <f t="shared" si="161"/>
        <v>120.65644720613628</v>
      </c>
      <c r="N238" s="9">
        <f t="shared" si="122"/>
        <v>1.8414372061362769</v>
      </c>
      <c r="O238" s="9">
        <f t="shared" si="162"/>
        <v>120.63678477335935</v>
      </c>
      <c r="P238" s="9">
        <f t="shared" si="123"/>
        <v>1.8217747733593512</v>
      </c>
      <c r="Q238" s="34"/>
      <c r="R238" s="9">
        <f t="shared" si="149"/>
        <v>170.62658456309046</v>
      </c>
      <c r="S238" s="9">
        <f t="shared" si="124"/>
        <v>4.2334164369095504</v>
      </c>
      <c r="T238" s="9">
        <f t="shared" si="150"/>
        <v>172.73120031978308</v>
      </c>
      <c r="U238" s="9">
        <f t="shared" si="125"/>
        <v>2.1288006802169264</v>
      </c>
      <c r="V238" s="9">
        <f t="shared" si="151"/>
        <v>172.86835085170173</v>
      </c>
      <c r="W238" s="9">
        <f t="shared" si="126"/>
        <v>1.9916501482982767</v>
      </c>
      <c r="X238" s="9">
        <f t="shared" si="127"/>
        <v>172.75930385730587</v>
      </c>
      <c r="Y238" s="9">
        <f t="shared" si="128"/>
        <v>2.1006971426941448</v>
      </c>
      <c r="AB238" s="9">
        <f t="shared" si="163"/>
        <v>0.59290531626431442</v>
      </c>
      <c r="AC238" s="9">
        <f t="shared" si="129"/>
        <v>121.2493525224006</v>
      </c>
      <c r="AD238" s="10">
        <f t="shared" si="130"/>
        <v>4.197790426634747E-4</v>
      </c>
      <c r="AE238" s="9">
        <f t="shared" si="153"/>
        <v>0.63289056854485537</v>
      </c>
      <c r="AF238" s="9">
        <f t="shared" si="131"/>
        <v>121.28933777468113</v>
      </c>
      <c r="AG238" s="10">
        <f t="shared" si="132"/>
        <v>4.3368244483179852E-4</v>
      </c>
      <c r="AH238" s="9">
        <f t="shared" si="154"/>
        <v>0.38897185488530284</v>
      </c>
      <c r="AI238" s="9">
        <f t="shared" si="133"/>
        <v>121.04541906102158</v>
      </c>
      <c r="AJ238" s="10">
        <f t="shared" si="134"/>
        <v>3.5239231091873253E-4</v>
      </c>
      <c r="AK238" s="17">
        <f t="shared" si="155"/>
        <v>-0.1204226293546838</v>
      </c>
      <c r="AL238" s="9">
        <f t="shared" si="135"/>
        <v>120.5360245767816</v>
      </c>
      <c r="AM238" s="10">
        <f t="shared" si="136"/>
        <v>2.098101429818678E-4</v>
      </c>
      <c r="AO238" s="9">
        <f t="shared" si="156"/>
        <v>0.46236429702607651</v>
      </c>
      <c r="AP238" s="9">
        <f t="shared" si="137"/>
        <v>173.33071514872782</v>
      </c>
      <c r="AQ238" s="10">
        <f t="shared" si="138"/>
        <v>7.648854294140168E-5</v>
      </c>
      <c r="AR238" s="9">
        <f t="shared" si="157"/>
        <v>0.32895598200598658</v>
      </c>
      <c r="AS238" s="9">
        <f t="shared" si="139"/>
        <v>173.19730683370773</v>
      </c>
      <c r="AT238" s="10">
        <f t="shared" si="140"/>
        <v>9.0415688345588815E-5</v>
      </c>
      <c r="AU238" s="9">
        <f t="shared" si="158"/>
        <v>-2.8994347595480516E-2</v>
      </c>
      <c r="AV238" s="9">
        <f t="shared" si="141"/>
        <v>172.83935650410626</v>
      </c>
      <c r="AW238" s="10">
        <f t="shared" si="142"/>
        <v>1.335361562917573E-4</v>
      </c>
      <c r="AX238" s="9">
        <f t="shared" si="159"/>
        <v>-0.24974749684948544</v>
      </c>
      <c r="AY238" s="9">
        <f t="shared" si="143"/>
        <v>172.61860335485224</v>
      </c>
      <c r="AZ238" s="10">
        <f t="shared" si="144"/>
        <v>1.6430730395700102E-4</v>
      </c>
    </row>
    <row r="239" spans="1:52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  <c r="G239" s="2"/>
      <c r="H239" s="34"/>
      <c r="I239" s="9">
        <f t="shared" si="145"/>
        <v>117.93674304909621</v>
      </c>
      <c r="J239" s="9">
        <f t="shared" si="120"/>
        <v>2.156492049096201</v>
      </c>
      <c r="K239" s="9">
        <f t="shared" si="160"/>
        <v>119.648607611545</v>
      </c>
      <c r="L239" s="9">
        <f t="shared" si="121"/>
        <v>3.8683566115449963</v>
      </c>
      <c r="M239" s="9">
        <f t="shared" si="161"/>
        <v>119.64365674276132</v>
      </c>
      <c r="N239" s="9">
        <f t="shared" si="122"/>
        <v>3.8634057427613158</v>
      </c>
      <c r="O239" s="9">
        <f t="shared" si="162"/>
        <v>119.27045369333983</v>
      </c>
      <c r="P239" s="9">
        <f t="shared" si="123"/>
        <v>3.4902026933398247</v>
      </c>
      <c r="Q239" s="34"/>
      <c r="R239" s="9">
        <f t="shared" si="149"/>
        <v>171.26159702862688</v>
      </c>
      <c r="S239" s="9">
        <f t="shared" si="124"/>
        <v>0.32839897137313301</v>
      </c>
      <c r="T239" s="9">
        <f t="shared" si="150"/>
        <v>173.47628055785901</v>
      </c>
      <c r="U239" s="9">
        <f t="shared" si="125"/>
        <v>1.8862845578589997</v>
      </c>
      <c r="V239" s="9">
        <f t="shared" si="151"/>
        <v>173.96375843326578</v>
      </c>
      <c r="W239" s="9">
        <f t="shared" si="126"/>
        <v>2.3737624332657674</v>
      </c>
      <c r="X239" s="9">
        <f t="shared" si="127"/>
        <v>174.33482671432648</v>
      </c>
      <c r="Y239" s="9">
        <f t="shared" si="128"/>
        <v>2.7448307143264685</v>
      </c>
      <c r="AB239" s="9">
        <f t="shared" si="163"/>
        <v>0.35205094931842396</v>
      </c>
      <c r="AC239" s="9">
        <f t="shared" si="129"/>
        <v>119.99570769207975</v>
      </c>
      <c r="AD239" s="10">
        <f t="shared" si="130"/>
        <v>1.3256237926261615E-3</v>
      </c>
      <c r="AE239" s="9">
        <f t="shared" si="153"/>
        <v>0.22147031056490274</v>
      </c>
      <c r="AF239" s="9">
        <f t="shared" si="131"/>
        <v>119.86512705332622</v>
      </c>
      <c r="AG239" s="10">
        <f t="shared" si="132"/>
        <v>1.2447690836984875E-3</v>
      </c>
      <c r="AH239" s="9">
        <f t="shared" si="154"/>
        <v>-0.24182118833181324</v>
      </c>
      <c r="AI239" s="9">
        <f t="shared" si="133"/>
        <v>119.40183555442951</v>
      </c>
      <c r="AJ239" s="10">
        <f t="shared" si="134"/>
        <v>9.7842667649025261E-4</v>
      </c>
      <c r="AK239" s="17">
        <f t="shared" si="155"/>
        <v>-0.87893528827191447</v>
      </c>
      <c r="AL239" s="9">
        <f t="shared" si="135"/>
        <v>118.7647214544894</v>
      </c>
      <c r="AM239" s="10">
        <f t="shared" si="136"/>
        <v>6.6445503118933702E-4</v>
      </c>
      <c r="AO239" s="9">
        <f t="shared" si="156"/>
        <v>0.55732078970677201</v>
      </c>
      <c r="AP239" s="9">
        <f t="shared" si="137"/>
        <v>174.52107922297256</v>
      </c>
      <c r="AQ239" s="10">
        <f t="shared" si="138"/>
        <v>2.9179132160685428E-4</v>
      </c>
      <c r="AR239" s="9">
        <f t="shared" si="157"/>
        <v>0.52056888189550155</v>
      </c>
      <c r="AS239" s="9">
        <f t="shared" si="139"/>
        <v>174.48432731516129</v>
      </c>
      <c r="AT239" s="10">
        <f t="shared" si="140"/>
        <v>2.8451984191480334E-4</v>
      </c>
      <c r="AU239" s="9">
        <f t="shared" si="158"/>
        <v>0.47698652052630663</v>
      </c>
      <c r="AV239" s="9">
        <f t="shared" si="141"/>
        <v>174.44074495379209</v>
      </c>
      <c r="AW239" s="10">
        <f t="shared" si="142"/>
        <v>2.7601584820870624E-4</v>
      </c>
      <c r="AX239" s="9">
        <f t="shared" si="159"/>
        <v>0.89363431980201669</v>
      </c>
      <c r="AY239" s="9">
        <f t="shared" si="143"/>
        <v>174.85739275306778</v>
      </c>
      <c r="AZ239" s="10">
        <f t="shared" si="144"/>
        <v>3.6259333598786104E-4</v>
      </c>
    </row>
    <row r="240" spans="1:52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  <c r="G240" s="2"/>
      <c r="H240" s="34"/>
      <c r="I240" s="9">
        <f t="shared" si="145"/>
        <v>117.61326924173177</v>
      </c>
      <c r="J240" s="9">
        <f t="shared" si="120"/>
        <v>0.30565224173177796</v>
      </c>
      <c r="K240" s="9">
        <f t="shared" si="160"/>
        <v>118.29468279750427</v>
      </c>
      <c r="L240" s="9">
        <f t="shared" si="121"/>
        <v>0.98706579750427181</v>
      </c>
      <c r="M240" s="9">
        <f t="shared" si="161"/>
        <v>117.5187835842426</v>
      </c>
      <c r="N240" s="9">
        <f t="shared" si="122"/>
        <v>0.21116658424260493</v>
      </c>
      <c r="O240" s="9">
        <f t="shared" si="162"/>
        <v>116.65280167333496</v>
      </c>
      <c r="P240" s="9">
        <f t="shared" si="123"/>
        <v>0.65481532666503028</v>
      </c>
      <c r="Q240" s="34"/>
      <c r="R240" s="9">
        <f t="shared" si="149"/>
        <v>171.31085687433284</v>
      </c>
      <c r="S240" s="9">
        <f t="shared" si="124"/>
        <v>1.9491381256671616</v>
      </c>
      <c r="T240" s="9">
        <f t="shared" si="150"/>
        <v>172.81608096260834</v>
      </c>
      <c r="U240" s="9">
        <f t="shared" si="125"/>
        <v>0.44391403739166435</v>
      </c>
      <c r="V240" s="9">
        <f t="shared" si="151"/>
        <v>172.6581890949696</v>
      </c>
      <c r="W240" s="9">
        <f t="shared" si="126"/>
        <v>0.60180590503040321</v>
      </c>
      <c r="X240" s="9">
        <f t="shared" si="127"/>
        <v>172.27620367858162</v>
      </c>
      <c r="Y240" s="9">
        <f t="shared" si="128"/>
        <v>0.98379132141837999</v>
      </c>
      <c r="AB240" s="9">
        <f t="shared" si="163"/>
        <v>-1.9487666857148256E-2</v>
      </c>
      <c r="AC240" s="9">
        <f t="shared" si="129"/>
        <v>117.49929591738545</v>
      </c>
      <c r="AD240" s="10">
        <f t="shared" si="130"/>
        <v>2.6699078388601796E-6</v>
      </c>
      <c r="AE240" s="9">
        <f t="shared" si="153"/>
        <v>-0.36511555670600404</v>
      </c>
      <c r="AF240" s="9">
        <f t="shared" si="131"/>
        <v>117.1536680275366</v>
      </c>
      <c r="AG240" s="10">
        <f t="shared" si="132"/>
        <v>1.7222697112897055E-6</v>
      </c>
      <c r="AH240" s="9">
        <f t="shared" si="154"/>
        <v>-1.0891945749159233</v>
      </c>
      <c r="AI240" s="9">
        <f t="shared" si="133"/>
        <v>116.42958900932668</v>
      </c>
      <c r="AJ240" s="10">
        <f t="shared" si="134"/>
        <v>5.6022733689916472E-5</v>
      </c>
      <c r="AK240" s="17">
        <f t="shared" si="155"/>
        <v>-1.9379824779817028</v>
      </c>
      <c r="AL240" s="9">
        <f t="shared" si="135"/>
        <v>115.58080110626089</v>
      </c>
      <c r="AM240" s="10">
        <f t="shared" si="136"/>
        <v>2.1669038909690274E-4</v>
      </c>
      <c r="AO240" s="9">
        <f t="shared" si="156"/>
        <v>0.27788727050632911</v>
      </c>
      <c r="AP240" s="9">
        <f t="shared" si="137"/>
        <v>172.93607636547594</v>
      </c>
      <c r="AQ240" s="10">
        <f t="shared" si="138"/>
        <v>3.4952260694734093E-6</v>
      </c>
      <c r="AR240" s="9">
        <f t="shared" si="157"/>
        <v>6.4034326847581036E-2</v>
      </c>
      <c r="AS240" s="9">
        <f t="shared" si="139"/>
        <v>172.72222342181718</v>
      </c>
      <c r="AT240" s="10">
        <f t="shared" si="140"/>
        <v>9.6338326093156578E-6</v>
      </c>
      <c r="AU240" s="9">
        <f t="shared" si="158"/>
        <v>-0.32516361594381266</v>
      </c>
      <c r="AV240" s="9">
        <f t="shared" si="141"/>
        <v>172.33302547902579</v>
      </c>
      <c r="AW240" s="10">
        <f t="shared" si="142"/>
        <v>2.8624263046067346E-5</v>
      </c>
      <c r="AX240" s="9">
        <f t="shared" si="159"/>
        <v>-0.97568878958145089</v>
      </c>
      <c r="AY240" s="9">
        <f t="shared" si="143"/>
        <v>171.68250030538815</v>
      </c>
      <c r="AZ240" s="10">
        <f t="shared" si="144"/>
        <v>8.2897077424187859E-5</v>
      </c>
    </row>
    <row r="241" spans="1:52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  <c r="G241" s="2"/>
      <c r="H241" s="34"/>
      <c r="I241" s="9">
        <f t="shared" si="145"/>
        <v>117.567421405472</v>
      </c>
      <c r="J241" s="9">
        <f t="shared" si="120"/>
        <v>0.89869740547200649</v>
      </c>
      <c r="K241" s="9">
        <f t="shared" si="160"/>
        <v>117.94920976837776</v>
      </c>
      <c r="L241" s="9">
        <f t="shared" si="121"/>
        <v>1.2804857683777584</v>
      </c>
      <c r="M241" s="9">
        <f t="shared" si="161"/>
        <v>117.40264196290917</v>
      </c>
      <c r="N241" s="9">
        <f t="shared" si="122"/>
        <v>0.73391796290917455</v>
      </c>
      <c r="O241" s="9">
        <f t="shared" si="162"/>
        <v>117.14391316833374</v>
      </c>
      <c r="P241" s="9">
        <f t="shared" si="123"/>
        <v>0.47518916833374192</v>
      </c>
      <c r="Q241" s="34"/>
      <c r="R241" s="9">
        <f t="shared" si="149"/>
        <v>171.60322759318291</v>
      </c>
      <c r="S241" s="9">
        <f t="shared" si="124"/>
        <v>1.2667674068170811</v>
      </c>
      <c r="T241" s="9">
        <f t="shared" si="150"/>
        <v>172.97145087569544</v>
      </c>
      <c r="U241" s="9">
        <f t="shared" si="125"/>
        <v>0.10145587569545</v>
      </c>
      <c r="V241" s="9">
        <f t="shared" si="151"/>
        <v>172.98918234273634</v>
      </c>
      <c r="W241" s="9">
        <f t="shared" si="126"/>
        <v>0.11918734273635323</v>
      </c>
      <c r="X241" s="9">
        <f t="shared" si="127"/>
        <v>173.01404716964541</v>
      </c>
      <c r="Y241" s="9">
        <f t="shared" si="128"/>
        <v>0.14405216964541978</v>
      </c>
      <c r="AB241" s="9">
        <f t="shared" si="163"/>
        <v>-3.3985760028589967E-2</v>
      </c>
      <c r="AC241" s="9">
        <f t="shared" si="129"/>
        <v>117.36865620288059</v>
      </c>
      <c r="AD241" s="10">
        <f t="shared" si="130"/>
        <v>3.5991757530638195E-5</v>
      </c>
      <c r="AE241" s="9">
        <f t="shared" si="153"/>
        <v>-0.30287207286285961</v>
      </c>
      <c r="AF241" s="9">
        <f t="shared" si="131"/>
        <v>117.09976989004632</v>
      </c>
      <c r="AG241" s="10">
        <f t="shared" si="132"/>
        <v>1.3650171911915985E-5</v>
      </c>
      <c r="AH241" s="9">
        <f t="shared" si="154"/>
        <v>-0.65132074580379973</v>
      </c>
      <c r="AI241" s="9">
        <f t="shared" si="133"/>
        <v>116.75132121710537</v>
      </c>
      <c r="AJ241" s="10">
        <f t="shared" si="134"/>
        <v>5.012125469729707E-7</v>
      </c>
      <c r="AK241" s="17">
        <f t="shared" si="155"/>
        <v>-0.38941774983066779</v>
      </c>
      <c r="AL241" s="9">
        <f t="shared" si="135"/>
        <v>117.0132242130785</v>
      </c>
      <c r="AM241" s="10">
        <f t="shared" si="136"/>
        <v>8.7190685804422664E-6</v>
      </c>
      <c r="AO241" s="9">
        <f t="shared" si="156"/>
        <v>0.28585316709539099</v>
      </c>
      <c r="AP241" s="9">
        <f t="shared" si="137"/>
        <v>173.27503550983172</v>
      </c>
      <c r="AQ241" s="10">
        <f t="shared" si="138"/>
        <v>5.4898146674084303E-6</v>
      </c>
      <c r="AR241" s="9">
        <f t="shared" si="157"/>
        <v>0.13077405707737119</v>
      </c>
      <c r="AS241" s="9">
        <f t="shared" si="139"/>
        <v>173.1199563998137</v>
      </c>
      <c r="AT241" s="10">
        <f t="shared" si="140"/>
        <v>2.0907719134541871E-6</v>
      </c>
      <c r="AU241" s="9">
        <f t="shared" si="158"/>
        <v>-2.9893027274063233E-2</v>
      </c>
      <c r="AV241" s="9">
        <f t="shared" si="141"/>
        <v>172.95928931546229</v>
      </c>
      <c r="AW241" s="10">
        <f t="shared" si="142"/>
        <v>2.6681385991466616E-7</v>
      </c>
      <c r="AX241" s="9">
        <f t="shared" si="159"/>
        <v>0.13499094216451274</v>
      </c>
      <c r="AY241" s="9">
        <f t="shared" si="143"/>
        <v>173.12417328490085</v>
      </c>
      <c r="AZ241" s="10">
        <f t="shared" si="144"/>
        <v>2.1619102020462564E-6</v>
      </c>
    </row>
    <row r="242" spans="1:52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  <c r="G242" s="2"/>
      <c r="H242" s="34"/>
      <c r="I242" s="9">
        <f t="shared" si="145"/>
        <v>117.4326167946512</v>
      </c>
      <c r="J242" s="9">
        <f t="shared" si="120"/>
        <v>1.8819727946511904</v>
      </c>
      <c r="K242" s="9">
        <f t="shared" si="160"/>
        <v>117.50103974944554</v>
      </c>
      <c r="L242" s="9">
        <f t="shared" si="121"/>
        <v>1.9503957494455335</v>
      </c>
      <c r="M242" s="9">
        <f t="shared" si="161"/>
        <v>116.99898708330913</v>
      </c>
      <c r="N242" s="9">
        <f t="shared" si="122"/>
        <v>1.4483430833091262</v>
      </c>
      <c r="O242" s="9">
        <f t="shared" si="162"/>
        <v>116.78752129208343</v>
      </c>
      <c r="P242" s="9">
        <f t="shared" si="123"/>
        <v>1.2368772920834203</v>
      </c>
      <c r="Q242" s="34"/>
      <c r="R242" s="9">
        <f t="shared" si="149"/>
        <v>171.79324270420545</v>
      </c>
      <c r="S242" s="9">
        <f t="shared" si="124"/>
        <v>5.0567632957945534</v>
      </c>
      <c r="T242" s="9">
        <f t="shared" si="150"/>
        <v>172.93594131920202</v>
      </c>
      <c r="U242" s="9">
        <f t="shared" si="125"/>
        <v>3.914064680797992</v>
      </c>
      <c r="V242" s="9">
        <f t="shared" si="151"/>
        <v>172.92362930423133</v>
      </c>
      <c r="W242" s="9">
        <f t="shared" si="126"/>
        <v>3.9263766957686812</v>
      </c>
      <c r="X242" s="9">
        <f t="shared" si="127"/>
        <v>172.90600804241134</v>
      </c>
      <c r="Y242" s="9">
        <f t="shared" si="128"/>
        <v>3.9439979575886639</v>
      </c>
      <c r="AB242" s="9">
        <f t="shared" si="163"/>
        <v>-8.9436127964307513E-2</v>
      </c>
      <c r="AC242" s="9">
        <f t="shared" si="129"/>
        <v>116.90955095534483</v>
      </c>
      <c r="AD242" s="10">
        <f t="shared" si="130"/>
        <v>1.3830398776988788E-4</v>
      </c>
      <c r="AE242" s="9">
        <f t="shared" si="153"/>
        <v>-0.3280677745471548</v>
      </c>
      <c r="AF242" s="9">
        <f t="shared" si="131"/>
        <v>116.67091930876198</v>
      </c>
      <c r="AG242" s="10">
        <f t="shared" si="132"/>
        <v>9.3995007659539463E-5</v>
      </c>
      <c r="AH242" s="9">
        <f t="shared" si="154"/>
        <v>-0.53987110601210808</v>
      </c>
      <c r="AI242" s="9">
        <f t="shared" si="133"/>
        <v>116.45911597729702</v>
      </c>
      <c r="AJ242" s="10">
        <f t="shared" si="134"/>
        <v>6.1812787749819243E-5</v>
      </c>
      <c r="AK242" s="17">
        <f t="shared" si="155"/>
        <v>-0.40151931013463443</v>
      </c>
      <c r="AL242" s="9">
        <f t="shared" si="135"/>
        <v>116.5974677731745</v>
      </c>
      <c r="AM242" s="10">
        <f t="shared" si="136"/>
        <v>8.207339774511931E-5</v>
      </c>
      <c r="AO242" s="9">
        <f t="shared" si="156"/>
        <v>0.23314223625533001</v>
      </c>
      <c r="AP242" s="9">
        <f t="shared" si="137"/>
        <v>173.15677154048666</v>
      </c>
      <c r="AQ242" s="10">
        <f t="shared" si="138"/>
        <v>4.361175868564099E-4</v>
      </c>
      <c r="AR242" s="9">
        <f t="shared" si="157"/>
        <v>8.1692283181774489E-2</v>
      </c>
      <c r="AS242" s="9">
        <f t="shared" si="139"/>
        <v>173.00532158741311</v>
      </c>
      <c r="AT242" s="10">
        <f t="shared" si="140"/>
        <v>4.7261906437440768E-4</v>
      </c>
      <c r="AU242" s="9">
        <f t="shared" si="158"/>
        <v>-4.5940032327991799E-2</v>
      </c>
      <c r="AV242" s="9">
        <f t="shared" si="141"/>
        <v>172.87768927190334</v>
      </c>
      <c r="AW242" s="10">
        <f t="shared" si="142"/>
        <v>5.0451906311080904E-4</v>
      </c>
      <c r="AX242" s="9">
        <f t="shared" si="159"/>
        <v>-3.5471441404586336E-2</v>
      </c>
      <c r="AY242" s="9">
        <f t="shared" si="143"/>
        <v>172.88815786282674</v>
      </c>
      <c r="AZ242" s="10">
        <f t="shared" si="144"/>
        <v>5.0186336140744712E-4</v>
      </c>
    </row>
    <row r="243" spans="1:52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  <c r="G243" s="2"/>
      <c r="H243" s="34"/>
      <c r="I243" s="9">
        <f t="shared" si="145"/>
        <v>117.15032087545352</v>
      </c>
      <c r="J243" s="9">
        <f t="shared" si="120"/>
        <v>2.3084478754535098</v>
      </c>
      <c r="K243" s="9">
        <f t="shared" si="160"/>
        <v>116.8184012371396</v>
      </c>
      <c r="L243" s="9">
        <f t="shared" si="121"/>
        <v>1.9765282371395898</v>
      </c>
      <c r="M243" s="9">
        <f t="shared" si="161"/>
        <v>116.20239838748911</v>
      </c>
      <c r="N243" s="9">
        <f t="shared" si="122"/>
        <v>1.3605253874891048</v>
      </c>
      <c r="O243" s="9">
        <f t="shared" si="162"/>
        <v>115.85986332302085</v>
      </c>
      <c r="P243" s="9">
        <f t="shared" si="123"/>
        <v>1.0179903230208396</v>
      </c>
      <c r="Q243" s="34"/>
      <c r="R243" s="9">
        <f t="shared" si="149"/>
        <v>172.55175719857465</v>
      </c>
      <c r="S243" s="9">
        <f t="shared" si="124"/>
        <v>2.9882358014253612</v>
      </c>
      <c r="T243" s="9">
        <f t="shared" si="150"/>
        <v>174.30586395748131</v>
      </c>
      <c r="U243" s="9">
        <f t="shared" si="125"/>
        <v>1.2341290425187026</v>
      </c>
      <c r="V243" s="9">
        <f t="shared" si="151"/>
        <v>175.0831364869041</v>
      </c>
      <c r="W243" s="9">
        <f t="shared" si="126"/>
        <v>0.45685651309591435</v>
      </c>
      <c r="X243" s="9">
        <f t="shared" si="127"/>
        <v>175.86400651060285</v>
      </c>
      <c r="Y243" s="9">
        <f t="shared" si="128"/>
        <v>0.32401351060283901</v>
      </c>
      <c r="AB243" s="9">
        <f t="shared" si="163"/>
        <v>-0.19550901314266439</v>
      </c>
      <c r="AC243" s="9">
        <f t="shared" si="129"/>
        <v>116.00688937434644</v>
      </c>
      <c r="AD243" s="10">
        <f t="shared" si="130"/>
        <v>1.029114091443299E-4</v>
      </c>
      <c r="AE243" s="9">
        <f t="shared" si="153"/>
        <v>-0.44519800486537114</v>
      </c>
      <c r="AF243" s="9">
        <f t="shared" si="131"/>
        <v>115.75720038262374</v>
      </c>
      <c r="AG243" s="10">
        <f t="shared" si="132"/>
        <v>6.3526126578612664E-5</v>
      </c>
      <c r="AH243" s="9">
        <f t="shared" si="154"/>
        <v>-0.6553940214256686</v>
      </c>
      <c r="AI243" s="9">
        <f t="shared" si="133"/>
        <v>115.54700436606345</v>
      </c>
      <c r="AJ243" s="10">
        <f t="shared" si="134"/>
        <v>3.7699842286209976E-5</v>
      </c>
      <c r="AK243" s="17">
        <f t="shared" si="155"/>
        <v>-0.73732828796721228</v>
      </c>
      <c r="AL243" s="9">
        <f t="shared" si="135"/>
        <v>115.4650700995219</v>
      </c>
      <c r="AM243" s="10">
        <f t="shared" si="136"/>
        <v>2.9447627636534309E-5</v>
      </c>
      <c r="AO243" s="9">
        <f t="shared" si="156"/>
        <v>0.52209697821794587</v>
      </c>
      <c r="AP243" s="9">
        <f t="shared" si="137"/>
        <v>175.60523346512204</v>
      </c>
      <c r="AQ243" s="10">
        <f t="shared" si="138"/>
        <v>1.3812807005425161E-7</v>
      </c>
      <c r="AR243" s="9">
        <f t="shared" si="157"/>
        <v>0.60114600805452312</v>
      </c>
      <c r="AS243" s="9">
        <f t="shared" si="139"/>
        <v>175.68428249495861</v>
      </c>
      <c r="AT243" s="10">
        <f t="shared" si="140"/>
        <v>6.7564298690029725E-7</v>
      </c>
      <c r="AU243" s="9">
        <f t="shared" si="158"/>
        <v>0.94651121442235053</v>
      </c>
      <c r="AV243" s="9">
        <f t="shared" si="141"/>
        <v>176.02964770132644</v>
      </c>
      <c r="AW243" s="10">
        <f t="shared" si="142"/>
        <v>7.7808618405171924E-6</v>
      </c>
      <c r="AX243" s="9">
        <f t="shared" si="159"/>
        <v>1.8302603890611657</v>
      </c>
      <c r="AY243" s="9">
        <f t="shared" si="143"/>
        <v>176.91339687596525</v>
      </c>
      <c r="AZ243" s="10">
        <f t="shared" si="144"/>
        <v>6.1213101421783283E-5</v>
      </c>
    </row>
    <row r="244" spans="1:52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  <c r="G244" s="2"/>
      <c r="H244" s="34"/>
      <c r="I244" s="9">
        <f t="shared" si="145"/>
        <v>116.80405369413549</v>
      </c>
      <c r="J244" s="9">
        <f t="shared" si="120"/>
        <v>1.9522016941354963</v>
      </c>
      <c r="K244" s="9">
        <f t="shared" si="160"/>
        <v>116.12661635414074</v>
      </c>
      <c r="L244" s="9">
        <f t="shared" si="121"/>
        <v>1.2747643541407427</v>
      </c>
      <c r="M244" s="9">
        <f t="shared" si="161"/>
        <v>115.4541094243701</v>
      </c>
      <c r="N244" s="9">
        <f t="shared" si="122"/>
        <v>0.60225742437010865</v>
      </c>
      <c r="O244" s="9">
        <f t="shared" si="162"/>
        <v>115.09637058075521</v>
      </c>
      <c r="P244" s="9">
        <f t="shared" si="123"/>
        <v>0.24451858075521216</v>
      </c>
      <c r="Q244" s="34"/>
      <c r="R244" s="9">
        <f t="shared" si="149"/>
        <v>172.99999256878846</v>
      </c>
      <c r="S244" s="9">
        <f t="shared" si="124"/>
        <v>2.8299945687884644</v>
      </c>
      <c r="T244" s="9">
        <f t="shared" si="150"/>
        <v>174.73780912236285</v>
      </c>
      <c r="U244" s="9">
        <f t="shared" si="125"/>
        <v>4.5678111223628548</v>
      </c>
      <c r="V244" s="9">
        <f t="shared" si="151"/>
        <v>175.33440756910684</v>
      </c>
      <c r="W244" s="9">
        <f t="shared" si="126"/>
        <v>5.1644095691068514</v>
      </c>
      <c r="X244" s="9">
        <f t="shared" si="127"/>
        <v>175.62099637765073</v>
      </c>
      <c r="Y244" s="9">
        <f t="shared" si="128"/>
        <v>5.450998377650734</v>
      </c>
      <c r="AB244" s="9">
        <f t="shared" si="163"/>
        <v>-0.27842600563911607</v>
      </c>
      <c r="AC244" s="9">
        <f t="shared" si="129"/>
        <v>115.17568341873098</v>
      </c>
      <c r="AD244" s="10">
        <f t="shared" si="130"/>
        <v>7.9499053813318868E-6</v>
      </c>
      <c r="AE244" s="9">
        <f t="shared" si="153"/>
        <v>-0.52097074442878055</v>
      </c>
      <c r="AF244" s="9">
        <f t="shared" si="131"/>
        <v>114.93313867994132</v>
      </c>
      <c r="AG244" s="10">
        <f t="shared" si="132"/>
        <v>5.0091353419430005E-7</v>
      </c>
      <c r="AH244" s="9">
        <f t="shared" si="154"/>
        <v>-0.69719674518767183</v>
      </c>
      <c r="AI244" s="9">
        <f t="shared" si="133"/>
        <v>114.75691267918243</v>
      </c>
      <c r="AJ244" s="10">
        <f t="shared" si="134"/>
        <v>6.833075757921245E-7</v>
      </c>
      <c r="AK244" s="17">
        <f t="shared" si="155"/>
        <v>-0.74664486184623957</v>
      </c>
      <c r="AL244" s="9">
        <f t="shared" si="135"/>
        <v>114.70746456252387</v>
      </c>
      <c r="AM244" s="10">
        <f t="shared" si="136"/>
        <v>1.580457465725227E-6</v>
      </c>
      <c r="AO244" s="9">
        <f t="shared" si="156"/>
        <v>0.48147309381566628</v>
      </c>
      <c r="AP244" s="9">
        <f t="shared" si="137"/>
        <v>175.81588066292252</v>
      </c>
      <c r="AQ244" s="10">
        <f t="shared" si="138"/>
        <v>1.1007728480902544E-3</v>
      </c>
      <c r="AR244" s="9">
        <f t="shared" si="157"/>
        <v>0.51367727659157947</v>
      </c>
      <c r="AS244" s="9">
        <f t="shared" si="139"/>
        <v>175.84808484569842</v>
      </c>
      <c r="AT244" s="10">
        <f t="shared" si="140"/>
        <v>1.1133663057571186E-3</v>
      </c>
      <c r="AU244" s="9">
        <f t="shared" si="158"/>
        <v>0.63365315492352969</v>
      </c>
      <c r="AV244" s="9">
        <f t="shared" si="141"/>
        <v>175.96806072403038</v>
      </c>
      <c r="AW244" s="10">
        <f t="shared" si="142"/>
        <v>1.1609134185471075E-3</v>
      </c>
      <c r="AX244" s="9">
        <f t="shared" si="159"/>
        <v>0.48811947823151125</v>
      </c>
      <c r="AY244" s="9">
        <f t="shared" si="143"/>
        <v>175.82252704733835</v>
      </c>
      <c r="AZ244" s="10">
        <f t="shared" si="144"/>
        <v>1.1033660531795991E-3</v>
      </c>
    </row>
    <row r="245" spans="1:52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  <c r="G245" s="2"/>
      <c r="H245" s="34"/>
      <c r="I245" s="9">
        <f t="shared" si="145"/>
        <v>116.51122344001516</v>
      </c>
      <c r="J245" s="9">
        <f t="shared" si="120"/>
        <v>0.1120454400151516</v>
      </c>
      <c r="K245" s="9">
        <f t="shared" si="160"/>
        <v>115.68044883019147</v>
      </c>
      <c r="L245" s="9">
        <f t="shared" si="121"/>
        <v>0.71872916980854029</v>
      </c>
      <c r="M245" s="9">
        <f t="shared" si="161"/>
        <v>115.12286784096653</v>
      </c>
      <c r="N245" s="9">
        <f t="shared" si="122"/>
        <v>1.2763101590334713</v>
      </c>
      <c r="O245" s="9">
        <f t="shared" si="162"/>
        <v>114.91298164518879</v>
      </c>
      <c r="P245" s="9">
        <f t="shared" si="123"/>
        <v>1.4861963548112129</v>
      </c>
      <c r="Q245" s="34"/>
      <c r="R245" s="9">
        <f t="shared" si="149"/>
        <v>172.57549338347019</v>
      </c>
      <c r="S245" s="9">
        <f t="shared" si="124"/>
        <v>5.8254933834701887</v>
      </c>
      <c r="T245" s="9">
        <f t="shared" si="150"/>
        <v>173.13907522953585</v>
      </c>
      <c r="U245" s="9">
        <f t="shared" si="125"/>
        <v>6.3890752295358482</v>
      </c>
      <c r="V245" s="9">
        <f t="shared" si="151"/>
        <v>172.49398230609808</v>
      </c>
      <c r="W245" s="9">
        <f t="shared" si="126"/>
        <v>5.7439823060980757</v>
      </c>
      <c r="X245" s="9">
        <f t="shared" si="127"/>
        <v>171.53274759441268</v>
      </c>
      <c r="Y245" s="9">
        <f t="shared" si="128"/>
        <v>4.7827475944126832</v>
      </c>
      <c r="AB245" s="9">
        <f t="shared" si="163"/>
        <v>-0.28634834230378381</v>
      </c>
      <c r="AC245" s="9">
        <f t="shared" si="129"/>
        <v>114.83651949866275</v>
      </c>
      <c r="AD245" s="10">
        <f t="shared" si="130"/>
        <v>1.8023051812686208E-4</v>
      </c>
      <c r="AE245" s="9">
        <f t="shared" si="153"/>
        <v>-0.47353845417247731</v>
      </c>
      <c r="AF245" s="9">
        <f t="shared" si="131"/>
        <v>114.64932938679405</v>
      </c>
      <c r="AG245" s="10">
        <f t="shared" si="132"/>
        <v>2.2599619572127381E-4</v>
      </c>
      <c r="AH245" s="9">
        <f t="shared" si="154"/>
        <v>-0.53251692238482495</v>
      </c>
      <c r="AI245" s="9">
        <f t="shared" si="133"/>
        <v>114.59035091858171</v>
      </c>
      <c r="AJ245" s="10">
        <f t="shared" si="134"/>
        <v>2.4148728918700152E-4</v>
      </c>
      <c r="AK245" s="17">
        <f t="shared" si="155"/>
        <v>-0.39355207516996837</v>
      </c>
      <c r="AL245" s="9">
        <f t="shared" si="135"/>
        <v>114.72931576579657</v>
      </c>
      <c r="AM245" s="10">
        <f t="shared" si="136"/>
        <v>2.0580762396198981E-4</v>
      </c>
      <c r="AO245" s="9">
        <f t="shared" si="156"/>
        <v>-1.6811659707998916E-2</v>
      </c>
      <c r="AP245" s="9">
        <f t="shared" si="137"/>
        <v>172.47717064639008</v>
      </c>
      <c r="AQ245" s="10">
        <f t="shared" si="138"/>
        <v>1.1796374776763519E-3</v>
      </c>
      <c r="AR245" s="9">
        <f t="shared" si="157"/>
        <v>-0.32484835830850745</v>
      </c>
      <c r="AS245" s="9">
        <f t="shared" si="139"/>
        <v>172.16913394778956</v>
      </c>
      <c r="AT245" s="10">
        <f t="shared" si="140"/>
        <v>1.056156038709351E-3</v>
      </c>
      <c r="AU245" s="9">
        <f t="shared" si="158"/>
        <v>-0.92968213314600456</v>
      </c>
      <c r="AV245" s="9">
        <f t="shared" si="141"/>
        <v>171.56430017295207</v>
      </c>
      <c r="AW245" s="10">
        <f t="shared" si="142"/>
        <v>8.3355573746391072E-4</v>
      </c>
      <c r="AX245" s="9">
        <f t="shared" si="159"/>
        <v>-2.3411435518227259</v>
      </c>
      <c r="AY245" s="9">
        <f t="shared" si="143"/>
        <v>170.15283875427534</v>
      </c>
      <c r="AZ245" s="10">
        <f t="shared" si="144"/>
        <v>4.1643867436949437E-4</v>
      </c>
    </row>
    <row r="246" spans="1:52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  <c r="G246" s="2"/>
      <c r="H246" s="34"/>
      <c r="I246" s="9">
        <f t="shared" si="145"/>
        <v>116.49441662401287</v>
      </c>
      <c r="J246" s="9">
        <f t="shared" si="120"/>
        <v>5.4859406240128692</v>
      </c>
      <c r="K246" s="9">
        <f t="shared" si="160"/>
        <v>115.93200403962445</v>
      </c>
      <c r="L246" s="9">
        <f t="shared" si="121"/>
        <v>4.9235280396244434</v>
      </c>
      <c r="M246" s="9">
        <f t="shared" si="161"/>
        <v>115.82483842843494</v>
      </c>
      <c r="N246" s="9">
        <f t="shared" si="122"/>
        <v>4.8163624284349424</v>
      </c>
      <c r="O246" s="9">
        <f t="shared" si="162"/>
        <v>116.0276289112972</v>
      </c>
      <c r="P246" s="9">
        <f t="shared" si="123"/>
        <v>5.0191529112971978</v>
      </c>
      <c r="Q246" s="34"/>
      <c r="R246" s="9">
        <f t="shared" si="149"/>
        <v>171.70166937594965</v>
      </c>
      <c r="S246" s="9">
        <f t="shared" si="124"/>
        <v>10.541665375949663</v>
      </c>
      <c r="T246" s="9">
        <f t="shared" si="150"/>
        <v>170.90289889919831</v>
      </c>
      <c r="U246" s="9">
        <f t="shared" si="125"/>
        <v>9.7428948991983191</v>
      </c>
      <c r="V246" s="9">
        <f t="shared" si="151"/>
        <v>169.33479203774414</v>
      </c>
      <c r="W246" s="9">
        <f t="shared" si="126"/>
        <v>8.1747880377441504</v>
      </c>
      <c r="X246" s="9">
        <f t="shared" si="127"/>
        <v>167.94568689860318</v>
      </c>
      <c r="Y246" s="9">
        <f t="shared" si="128"/>
        <v>6.7856828986031985</v>
      </c>
      <c r="AB246" s="9">
        <f t="shared" si="163"/>
        <v>-0.13810050283795486</v>
      </c>
      <c r="AC246" s="9">
        <f t="shared" si="129"/>
        <v>115.68673792559699</v>
      </c>
      <c r="AD246" s="10">
        <f t="shared" si="130"/>
        <v>1.7760565344568319E-3</v>
      </c>
      <c r="AE246" s="9">
        <f t="shared" si="153"/>
        <v>-0.17966119376225564</v>
      </c>
      <c r="AF246" s="9">
        <f t="shared" si="131"/>
        <v>115.64517723467269</v>
      </c>
      <c r="AG246" s="10">
        <f t="shared" si="132"/>
        <v>1.7446404815462662E-3</v>
      </c>
      <c r="AH246" s="9">
        <f t="shared" si="154"/>
        <v>2.3002457049130398E-2</v>
      </c>
      <c r="AI246" s="9">
        <f t="shared" si="133"/>
        <v>115.84784088548408</v>
      </c>
      <c r="AJ246" s="10">
        <f t="shared" si="134"/>
        <v>1.9004850473841779E-3</v>
      </c>
      <c r="AK246" s="17">
        <f t="shared" si="155"/>
        <v>0.53764218807265252</v>
      </c>
      <c r="AL246" s="9">
        <f t="shared" si="135"/>
        <v>116.3624806165076</v>
      </c>
      <c r="AM246" s="10">
        <f t="shared" si="136"/>
        <v>2.3261900933122218E-3</v>
      </c>
      <c r="AO246" s="9">
        <f t="shared" si="156"/>
        <v>-0.48816845100488987</v>
      </c>
      <c r="AP246" s="9">
        <f t="shared" si="137"/>
        <v>168.84662358673924</v>
      </c>
      <c r="AQ246" s="10">
        <f t="shared" si="138"/>
        <v>2.2748681876720422E-3</v>
      </c>
      <c r="AR246" s="9">
        <f t="shared" si="157"/>
        <v>-1.0334338358198654</v>
      </c>
      <c r="AS246" s="9">
        <f t="shared" si="139"/>
        <v>168.30135820192427</v>
      </c>
      <c r="AT246" s="10">
        <f t="shared" si="140"/>
        <v>1.9635709988222649E-3</v>
      </c>
      <c r="AU246" s="9">
        <f t="shared" si="158"/>
        <v>-1.932960793989575</v>
      </c>
      <c r="AV246" s="9">
        <f t="shared" si="141"/>
        <v>167.40183124375457</v>
      </c>
      <c r="AW246" s="10">
        <f t="shared" si="142"/>
        <v>1.5000611032473525E-3</v>
      </c>
      <c r="AX246" s="9">
        <f t="shared" si="159"/>
        <v>-3.0364832608742569</v>
      </c>
      <c r="AY246" s="9">
        <f t="shared" si="143"/>
        <v>166.29830877686987</v>
      </c>
      <c r="AZ246" s="10">
        <f t="shared" si="144"/>
        <v>1.0165416619538846E-3</v>
      </c>
    </row>
    <row r="247" spans="1:52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  <c r="G247" s="2"/>
      <c r="H247" s="34"/>
      <c r="I247" s="9">
        <f t="shared" si="145"/>
        <v>115.67152553041093</v>
      </c>
      <c r="J247" s="9">
        <f t="shared" si="120"/>
        <v>0.55014153041092584</v>
      </c>
      <c r="K247" s="9">
        <f t="shared" si="160"/>
        <v>114.20876922575587</v>
      </c>
      <c r="L247" s="9">
        <f t="shared" si="121"/>
        <v>0.91261477424413329</v>
      </c>
      <c r="M247" s="9">
        <f t="shared" si="161"/>
        <v>113.17583909279573</v>
      </c>
      <c r="N247" s="9">
        <f t="shared" si="122"/>
        <v>1.9455449072042796</v>
      </c>
      <c r="O247" s="9">
        <f t="shared" si="162"/>
        <v>112.26326422782431</v>
      </c>
      <c r="P247" s="9">
        <f t="shared" si="123"/>
        <v>2.8581197721756979</v>
      </c>
      <c r="Q247" s="34"/>
      <c r="R247" s="9">
        <f t="shared" si="149"/>
        <v>170.12041956955719</v>
      </c>
      <c r="S247" s="9">
        <f t="shared" si="124"/>
        <v>5.5204135695571779</v>
      </c>
      <c r="T247" s="9">
        <f t="shared" si="150"/>
        <v>167.49288568447889</v>
      </c>
      <c r="U247" s="9">
        <f t="shared" si="125"/>
        <v>2.8928796844788849</v>
      </c>
      <c r="V247" s="9">
        <f t="shared" si="151"/>
        <v>164.83865861698484</v>
      </c>
      <c r="W247" s="9">
        <f t="shared" si="126"/>
        <v>0.23865261698483664</v>
      </c>
      <c r="X247" s="9">
        <f t="shared" si="127"/>
        <v>162.85642472465079</v>
      </c>
      <c r="Y247" s="9">
        <f t="shared" si="128"/>
        <v>1.7435812753492144</v>
      </c>
      <c r="AB247" s="9">
        <f t="shared" si="163"/>
        <v>-0.51473532775814423</v>
      </c>
      <c r="AC247" s="9">
        <f t="shared" si="129"/>
        <v>112.66110376503758</v>
      </c>
      <c r="AD247" s="10">
        <f t="shared" si="130"/>
        <v>4.5672748891502124E-4</v>
      </c>
      <c r="AE247" s="9">
        <f t="shared" si="153"/>
        <v>-0.7969957292314962</v>
      </c>
      <c r="AF247" s="9">
        <f t="shared" si="131"/>
        <v>112.37884336356423</v>
      </c>
      <c r="AG247" s="10">
        <f t="shared" si="132"/>
        <v>5.6753694535479336E-4</v>
      </c>
      <c r="AH247" s="9">
        <f t="shared" si="154"/>
        <v>-1.1793983496606264</v>
      </c>
      <c r="AI247" s="9">
        <f t="shared" si="133"/>
        <v>111.9964407431351</v>
      </c>
      <c r="AJ247" s="10">
        <f t="shared" si="134"/>
        <v>7.3683842805065077E-4</v>
      </c>
      <c r="AK247" s="17">
        <f t="shared" si="155"/>
        <v>-2.1710031070824369</v>
      </c>
      <c r="AL247" s="9">
        <f t="shared" si="135"/>
        <v>111.00483598571329</v>
      </c>
      <c r="AM247" s="10">
        <f t="shared" si="136"/>
        <v>1.2786579004650468E-3</v>
      </c>
      <c r="AO247" s="9">
        <f t="shared" si="156"/>
        <v>-1.0893631964680504</v>
      </c>
      <c r="AP247" s="9">
        <f t="shared" si="137"/>
        <v>163.7492954205168</v>
      </c>
      <c r="AQ247" s="10">
        <f t="shared" si="138"/>
        <v>2.6711850418459996E-5</v>
      </c>
      <c r="AR247" s="9">
        <f t="shared" si="157"/>
        <v>-1.8991087320547222</v>
      </c>
      <c r="AS247" s="9">
        <f t="shared" si="139"/>
        <v>162.93954988493013</v>
      </c>
      <c r="AT247" s="10">
        <f t="shared" si="140"/>
        <v>1.0176422052902862E-4</v>
      </c>
      <c r="AU247" s="9">
        <f t="shared" si="158"/>
        <v>-3.0863884760359483</v>
      </c>
      <c r="AV247" s="9">
        <f t="shared" si="141"/>
        <v>161.75227014094889</v>
      </c>
      <c r="AW247" s="10">
        <f t="shared" si="142"/>
        <v>2.993227416699746E-4</v>
      </c>
      <c r="AX247" s="9">
        <f t="shared" si="159"/>
        <v>-4.2771858967765368</v>
      </c>
      <c r="AY247" s="9">
        <f t="shared" si="143"/>
        <v>160.56147272020831</v>
      </c>
      <c r="AZ247" s="10">
        <f t="shared" si="144"/>
        <v>6.0198772911461277E-4</v>
      </c>
    </row>
    <row r="248" spans="1:52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  <c r="G248" s="2"/>
      <c r="H248" s="34"/>
      <c r="I248" s="9">
        <f t="shared" si="145"/>
        <v>115.58900430084928</v>
      </c>
      <c r="J248" s="9">
        <f t="shared" si="120"/>
        <v>6.9164883008492808</v>
      </c>
      <c r="K248" s="9">
        <f t="shared" si="160"/>
        <v>114.52818439674132</v>
      </c>
      <c r="L248" s="9">
        <f t="shared" si="121"/>
        <v>5.8556683967413221</v>
      </c>
      <c r="M248" s="9">
        <f t="shared" si="161"/>
        <v>114.24588879175809</v>
      </c>
      <c r="N248" s="9">
        <f t="shared" si="122"/>
        <v>5.5733727917580893</v>
      </c>
      <c r="O248" s="9">
        <f t="shared" si="162"/>
        <v>114.40685405695608</v>
      </c>
      <c r="P248" s="9">
        <f t="shared" si="123"/>
        <v>5.7343380569560765</v>
      </c>
      <c r="Q248" s="34"/>
      <c r="R248" s="9">
        <f t="shared" si="149"/>
        <v>169.2923575341236</v>
      </c>
      <c r="S248" s="9">
        <f t="shared" si="124"/>
        <v>4.3423605341235998</v>
      </c>
      <c r="T248" s="9">
        <f t="shared" si="150"/>
        <v>166.48037779491128</v>
      </c>
      <c r="U248" s="9">
        <f t="shared" si="125"/>
        <v>1.5303807949112809</v>
      </c>
      <c r="V248" s="9">
        <f t="shared" si="151"/>
        <v>164.7073996776432</v>
      </c>
      <c r="W248" s="9">
        <f t="shared" si="126"/>
        <v>0.24259732235680076</v>
      </c>
      <c r="X248" s="9">
        <f t="shared" si="127"/>
        <v>164.1641106811627</v>
      </c>
      <c r="Y248" s="9">
        <f t="shared" si="128"/>
        <v>0.78588631883729931</v>
      </c>
      <c r="AB248" s="9">
        <f t="shared" si="163"/>
        <v>-0.27701757375006797</v>
      </c>
      <c r="AC248" s="9">
        <f t="shared" si="129"/>
        <v>113.96887121800802</v>
      </c>
      <c r="AD248" s="10">
        <f t="shared" si="130"/>
        <v>2.3752797465824644E-3</v>
      </c>
      <c r="AE248" s="9">
        <f t="shared" si="153"/>
        <v>-0.33023437218303098</v>
      </c>
      <c r="AF248" s="9">
        <f t="shared" si="131"/>
        <v>113.91565441957506</v>
      </c>
      <c r="AG248" s="10">
        <f t="shared" si="132"/>
        <v>2.327786807620958E-3</v>
      </c>
      <c r="AH248" s="9">
        <f t="shared" si="154"/>
        <v>-0.16714672778028056</v>
      </c>
      <c r="AI248" s="9">
        <f t="shared" si="133"/>
        <v>114.07874206397781</v>
      </c>
      <c r="AJ248" s="10">
        <f t="shared" si="134"/>
        <v>2.4748504463368826E-3</v>
      </c>
      <c r="AK248" s="17">
        <f t="shared" si="155"/>
        <v>0.58389177805564418</v>
      </c>
      <c r="AL248" s="9">
        <f t="shared" si="135"/>
        <v>114.82978056981374</v>
      </c>
      <c r="AM248" s="10">
        <f t="shared" si="136"/>
        <v>3.2102302745758053E-3</v>
      </c>
      <c r="AO248" s="9">
        <f t="shared" si="156"/>
        <v>-0.94564755789909016</v>
      </c>
      <c r="AP248" s="9">
        <f t="shared" si="137"/>
        <v>163.7617521197441</v>
      </c>
      <c r="AQ248" s="10">
        <f t="shared" si="138"/>
        <v>5.1892820886142797E-5</v>
      </c>
      <c r="AR248" s="9">
        <f t="shared" si="157"/>
        <v>-1.4571462838764537</v>
      </c>
      <c r="AS248" s="9">
        <f t="shared" si="139"/>
        <v>163.25025339376674</v>
      </c>
      <c r="AT248" s="10">
        <f t="shared" si="140"/>
        <v>1.0618476456107398E-4</v>
      </c>
      <c r="AU248" s="9">
        <f t="shared" si="158"/>
        <v>-1.7565801845235136</v>
      </c>
      <c r="AV248" s="9">
        <f t="shared" si="141"/>
        <v>162.9508194931197</v>
      </c>
      <c r="AW248" s="10">
        <f t="shared" si="142"/>
        <v>1.4689198162946043E-4</v>
      </c>
      <c r="AX248" s="9">
        <f t="shared" si="159"/>
        <v>-0.75314798295688201</v>
      </c>
      <c r="AY248" s="9">
        <f t="shared" si="143"/>
        <v>163.95425169468632</v>
      </c>
      <c r="AZ248" s="10">
        <f t="shared" si="144"/>
        <v>3.644113633670277E-5</v>
      </c>
    </row>
    <row r="249" spans="1:52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  <c r="G249" s="2"/>
      <c r="H249" s="34"/>
      <c r="I249" s="9">
        <f t="shared" si="145"/>
        <v>114.5515310557219</v>
      </c>
      <c r="J249" s="9">
        <f t="shared" si="120"/>
        <v>5.9688670557219012</v>
      </c>
      <c r="K249" s="9">
        <f t="shared" si="160"/>
        <v>112.47870045788186</v>
      </c>
      <c r="L249" s="9">
        <f t="shared" si="121"/>
        <v>3.8960364578818627</v>
      </c>
      <c r="M249" s="9">
        <f t="shared" si="161"/>
        <v>111.18053375629114</v>
      </c>
      <c r="N249" s="9">
        <f t="shared" si="122"/>
        <v>2.5978697562911464</v>
      </c>
      <c r="O249" s="9">
        <f t="shared" si="162"/>
        <v>110.10610051423903</v>
      </c>
      <c r="P249" s="9">
        <f t="shared" si="123"/>
        <v>1.5234365142390374</v>
      </c>
      <c r="Q249" s="34"/>
      <c r="R249" s="9">
        <f t="shared" si="149"/>
        <v>168.64100345400504</v>
      </c>
      <c r="S249" s="9">
        <f t="shared" si="124"/>
        <v>4.9689975459949665</v>
      </c>
      <c r="T249" s="9">
        <f t="shared" si="150"/>
        <v>165.94474451669231</v>
      </c>
      <c r="U249" s="9">
        <f t="shared" si="125"/>
        <v>7.6652564833077008</v>
      </c>
      <c r="V249" s="9">
        <f t="shared" si="151"/>
        <v>164.84082820493944</v>
      </c>
      <c r="W249" s="9">
        <f t="shared" si="126"/>
        <v>8.7691727950605696</v>
      </c>
      <c r="X249" s="9">
        <f t="shared" si="127"/>
        <v>164.75352542029066</v>
      </c>
      <c r="Y249" s="9">
        <f t="shared" si="128"/>
        <v>8.856475579709354</v>
      </c>
      <c r="AB249" s="9">
        <f t="shared" si="163"/>
        <v>-0.69526819300760034</v>
      </c>
      <c r="AC249" s="9">
        <f t="shared" si="129"/>
        <v>110.48526556328353</v>
      </c>
      <c r="AD249" s="10">
        <f t="shared" si="130"/>
        <v>3.07025688104443E-4</v>
      </c>
      <c r="AE249" s="9">
        <f t="shared" si="153"/>
        <v>-1.0140145380040109</v>
      </c>
      <c r="AF249" s="9">
        <f t="shared" si="131"/>
        <v>110.16651921828714</v>
      </c>
      <c r="AG249" s="10">
        <f t="shared" si="132"/>
        <v>2.1276979466688551E-4</v>
      </c>
      <c r="AH249" s="9">
        <f t="shared" si="154"/>
        <v>-1.4713404662392822</v>
      </c>
      <c r="AI249" s="9">
        <f t="shared" si="133"/>
        <v>109.70919329005186</v>
      </c>
      <c r="AJ249" s="10">
        <f t="shared" si="134"/>
        <v>1.0763759630878559E-4</v>
      </c>
      <c r="AK249" s="17">
        <f t="shared" si="155"/>
        <v>-2.5179680134385611</v>
      </c>
      <c r="AL249" s="9">
        <f t="shared" si="135"/>
        <v>108.66256574285258</v>
      </c>
      <c r="AM249" s="10">
        <f t="shared" si="136"/>
        <v>5.4149134543371853E-7</v>
      </c>
      <c r="AO249" s="9">
        <f t="shared" si="156"/>
        <v>-0.78378614511978972</v>
      </c>
      <c r="AP249" s="9">
        <f t="shared" si="137"/>
        <v>164.05704205981965</v>
      </c>
      <c r="AQ249" s="10">
        <f t="shared" si="138"/>
        <v>3.0277941324358512E-3</v>
      </c>
      <c r="AR249" s="9">
        <f t="shared" si="157"/>
        <v>-1.0595025810832788</v>
      </c>
      <c r="AS249" s="9">
        <f t="shared" si="139"/>
        <v>163.78132562385616</v>
      </c>
      <c r="AT249" s="10">
        <f t="shared" si="140"/>
        <v>3.2050920244353215E-3</v>
      </c>
      <c r="AU249" s="9">
        <f t="shared" si="158"/>
        <v>-0.90607626420462184</v>
      </c>
      <c r="AV249" s="9">
        <f t="shared" si="141"/>
        <v>163.93475194073483</v>
      </c>
      <c r="AW249" s="10">
        <f t="shared" si="142"/>
        <v>3.1058095972158477E-3</v>
      </c>
      <c r="AX249" s="9">
        <f t="shared" si="159"/>
        <v>4.4205075827687124E-4</v>
      </c>
      <c r="AY249" s="9">
        <f t="shared" si="143"/>
        <v>164.84127025569771</v>
      </c>
      <c r="AZ249" s="10">
        <f t="shared" si="144"/>
        <v>2.5510794843676635E-3</v>
      </c>
    </row>
    <row r="250" spans="1:52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  <c r="G250" s="2"/>
      <c r="H250" s="34"/>
      <c r="I250" s="9">
        <f t="shared" si="145"/>
        <v>113.65620099736361</v>
      </c>
      <c r="J250" s="9">
        <f t="shared" si="120"/>
        <v>3.406406997363618</v>
      </c>
      <c r="K250" s="9">
        <f t="shared" si="160"/>
        <v>111.11508769762321</v>
      </c>
      <c r="L250" s="9">
        <f t="shared" si="121"/>
        <v>0.86529369762321551</v>
      </c>
      <c r="M250" s="9">
        <f t="shared" si="161"/>
        <v>109.75170539033101</v>
      </c>
      <c r="N250" s="9">
        <f t="shared" si="122"/>
        <v>0.49808860966898294</v>
      </c>
      <c r="O250" s="9">
        <f t="shared" si="162"/>
        <v>108.96352312855974</v>
      </c>
      <c r="P250" s="9">
        <f t="shared" si="123"/>
        <v>1.2862708714402515</v>
      </c>
      <c r="Q250" s="34"/>
      <c r="R250" s="9">
        <f t="shared" si="149"/>
        <v>169.38635308590426</v>
      </c>
      <c r="S250" s="9">
        <f t="shared" si="124"/>
        <v>9.8236539140957291</v>
      </c>
      <c r="T250" s="9">
        <f t="shared" si="150"/>
        <v>168.62758428584999</v>
      </c>
      <c r="U250" s="9">
        <f t="shared" si="125"/>
        <v>10.582422714149999</v>
      </c>
      <c r="V250" s="9">
        <f t="shared" si="151"/>
        <v>169.66387324222273</v>
      </c>
      <c r="W250" s="9">
        <f t="shared" si="126"/>
        <v>9.5461337577772554</v>
      </c>
      <c r="X250" s="9">
        <f t="shared" si="127"/>
        <v>171.39588210507267</v>
      </c>
      <c r="Y250" s="9">
        <f t="shared" si="128"/>
        <v>7.8141248949273177</v>
      </c>
      <c r="AB250" s="9">
        <f t="shared" si="163"/>
        <v>-0.80530221895047971</v>
      </c>
      <c r="AC250" s="9">
        <f t="shared" si="129"/>
        <v>108.94640317138054</v>
      </c>
      <c r="AD250" s="10">
        <f t="shared" si="130"/>
        <v>1.3976349365546687E-4</v>
      </c>
      <c r="AE250" s="9">
        <f t="shared" si="153"/>
        <v>-1.1177179949930405</v>
      </c>
      <c r="AF250" s="9">
        <f t="shared" si="131"/>
        <v>108.63398739533797</v>
      </c>
      <c r="AG250" s="10">
        <f t="shared" si="132"/>
        <v>2.1479451383088428E-4</v>
      </c>
      <c r="AH250" s="9">
        <f t="shared" si="154"/>
        <v>-1.4522100211136633</v>
      </c>
      <c r="AI250" s="9">
        <f t="shared" si="133"/>
        <v>108.29949536921735</v>
      </c>
      <c r="AJ250" s="10">
        <f t="shared" si="134"/>
        <v>3.1292960965202953E-4</v>
      </c>
      <c r="AK250" s="17">
        <f t="shared" si="155"/>
        <v>-1.5921993130818939</v>
      </c>
      <c r="AL250" s="9">
        <f t="shared" si="135"/>
        <v>108.15950607724912</v>
      </c>
      <c r="AM250" s="10">
        <f t="shared" si="136"/>
        <v>3.5946503178926908E-4</v>
      </c>
      <c r="AO250" s="9">
        <f t="shared" si="156"/>
        <v>5.7238532240672768E-2</v>
      </c>
      <c r="AP250" s="9">
        <f t="shared" si="137"/>
        <v>169.7211117744634</v>
      </c>
      <c r="AQ250" s="10">
        <f t="shared" si="138"/>
        <v>2.8035402071844712E-3</v>
      </c>
      <c r="AR250" s="9">
        <f t="shared" si="157"/>
        <v>0.41113432350836421</v>
      </c>
      <c r="AS250" s="9">
        <f t="shared" si="139"/>
        <v>170.07500756573111</v>
      </c>
      <c r="AT250" s="10">
        <f t="shared" si="140"/>
        <v>2.5983194003514607E-3</v>
      </c>
      <c r="AU250" s="9">
        <f t="shared" si="158"/>
        <v>1.6720283214649401</v>
      </c>
      <c r="AV250" s="9">
        <f t="shared" si="141"/>
        <v>171.33590156368768</v>
      </c>
      <c r="AW250" s="10">
        <f t="shared" si="142"/>
        <v>1.9305361485058123E-3</v>
      </c>
      <c r="AX250" s="9">
        <f t="shared" si="159"/>
        <v>4.0996545893045413</v>
      </c>
      <c r="AY250" s="9">
        <f t="shared" si="143"/>
        <v>173.76352783152728</v>
      </c>
      <c r="AZ250" s="10">
        <f t="shared" si="144"/>
        <v>9.2364945900430507E-4</v>
      </c>
    </row>
    <row r="251" spans="1:52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  <c r="G251" s="2"/>
      <c r="H251" s="34"/>
      <c r="I251" s="9">
        <f t="shared" si="145"/>
        <v>113.14523994775907</v>
      </c>
      <c r="J251" s="9">
        <f t="shared" si="120"/>
        <v>1.6067820522409306</v>
      </c>
      <c r="K251" s="9">
        <f t="shared" si="160"/>
        <v>110.81223490345508</v>
      </c>
      <c r="L251" s="9">
        <f t="shared" si="121"/>
        <v>3.9397870965449187</v>
      </c>
      <c r="M251" s="9">
        <f t="shared" si="161"/>
        <v>110.02565412564894</v>
      </c>
      <c r="N251" s="9">
        <f t="shared" si="122"/>
        <v>4.7263678743510553</v>
      </c>
      <c r="O251" s="9">
        <f t="shared" si="162"/>
        <v>109.92822628213993</v>
      </c>
      <c r="P251" s="9">
        <f t="shared" si="123"/>
        <v>4.8237957178600652</v>
      </c>
      <c r="Q251" s="34"/>
      <c r="R251" s="9">
        <f t="shared" si="149"/>
        <v>170.85990117301861</v>
      </c>
      <c r="S251" s="9">
        <f t="shared" si="124"/>
        <v>8.050102826981373</v>
      </c>
      <c r="T251" s="9">
        <f t="shared" si="150"/>
        <v>172.33143223580248</v>
      </c>
      <c r="U251" s="9">
        <f t="shared" si="125"/>
        <v>6.5785717641975054</v>
      </c>
      <c r="V251" s="9">
        <f t="shared" si="151"/>
        <v>174.91424680900022</v>
      </c>
      <c r="W251" s="9">
        <f t="shared" si="126"/>
        <v>3.9957571909997682</v>
      </c>
      <c r="X251" s="9">
        <f t="shared" si="127"/>
        <v>177.25647577626816</v>
      </c>
      <c r="Y251" s="9">
        <f t="shared" si="128"/>
        <v>1.6535282237318256</v>
      </c>
      <c r="AB251" s="9">
        <f t="shared" si="163"/>
        <v>-0.64341457581021833</v>
      </c>
      <c r="AC251" s="9">
        <f t="shared" si="129"/>
        <v>109.38223954983873</v>
      </c>
      <c r="AD251" s="10">
        <f t="shared" si="130"/>
        <v>2.1897406908931972E-3</v>
      </c>
      <c r="AE251" s="9">
        <f t="shared" si="153"/>
        <v>-0.76980131241529781</v>
      </c>
      <c r="AF251" s="9">
        <f t="shared" si="131"/>
        <v>109.25585281323364</v>
      </c>
      <c r="AG251" s="10">
        <f t="shared" si="132"/>
        <v>2.294032109350115E-3</v>
      </c>
      <c r="AH251" s="9">
        <f t="shared" si="154"/>
        <v>-0.6754385807194464</v>
      </c>
      <c r="AI251" s="9">
        <f t="shared" si="133"/>
        <v>109.3502155449295</v>
      </c>
      <c r="AJ251" s="10">
        <f t="shared" si="134"/>
        <v>2.2159366751274838E-3</v>
      </c>
      <c r="AK251" s="17">
        <f t="shared" si="155"/>
        <v>-5.9734719420436733E-3</v>
      </c>
      <c r="AL251" s="9">
        <f t="shared" si="135"/>
        <v>110.0196806537069</v>
      </c>
      <c r="AM251" s="10">
        <f t="shared" si="136"/>
        <v>1.7007145700646032E-3</v>
      </c>
      <c r="AO251" s="9">
        <f t="shared" si="156"/>
        <v>0.83620878742119442</v>
      </c>
      <c r="AP251" s="9">
        <f t="shared" si="137"/>
        <v>175.7504555964214</v>
      </c>
      <c r="AQ251" s="10">
        <f t="shared" si="138"/>
        <v>3.1187515244212888E-4</v>
      </c>
      <c r="AR251" s="9">
        <f t="shared" si="157"/>
        <v>1.6209441343256441</v>
      </c>
      <c r="AS251" s="9">
        <f t="shared" si="139"/>
        <v>176.53519094332586</v>
      </c>
      <c r="AT251" s="10">
        <f t="shared" si="140"/>
        <v>1.761933874018755E-4</v>
      </c>
      <c r="AU251" s="9">
        <f t="shared" si="158"/>
        <v>3.2822836818555849</v>
      </c>
      <c r="AV251" s="9">
        <f t="shared" si="141"/>
        <v>178.19653049085579</v>
      </c>
      <c r="AW251" s="10">
        <f t="shared" si="142"/>
        <v>1.5903270811071308E-5</v>
      </c>
      <c r="AX251" s="9">
        <f t="shared" si="159"/>
        <v>5.0777657201565418</v>
      </c>
      <c r="AY251" s="9">
        <f t="shared" si="143"/>
        <v>179.99201252915677</v>
      </c>
      <c r="AZ251" s="10">
        <f t="shared" si="144"/>
        <v>3.6575655446886953E-5</v>
      </c>
    </row>
    <row r="252" spans="1:52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  <c r="G252" s="2"/>
      <c r="H252" s="34"/>
      <c r="I252" s="9">
        <f t="shared" si="145"/>
        <v>113.38625725559521</v>
      </c>
      <c r="J252" s="9">
        <f t="shared" si="120"/>
        <v>5.4387397444047849</v>
      </c>
      <c r="K252" s="9">
        <f t="shared" si="160"/>
        <v>112.19116038724579</v>
      </c>
      <c r="L252" s="9">
        <f t="shared" si="121"/>
        <v>6.6338366127542088</v>
      </c>
      <c r="M252" s="9">
        <f t="shared" si="161"/>
        <v>112.62515645654202</v>
      </c>
      <c r="N252" s="9">
        <f t="shared" si="122"/>
        <v>6.1998405434579809</v>
      </c>
      <c r="O252" s="9">
        <f t="shared" si="162"/>
        <v>113.54607307053497</v>
      </c>
      <c r="P252" s="9">
        <f t="shared" si="123"/>
        <v>5.278923929465023</v>
      </c>
      <c r="Q252" s="34"/>
      <c r="R252" s="9">
        <f t="shared" si="149"/>
        <v>172.0674165970658</v>
      </c>
      <c r="S252" s="9">
        <f t="shared" si="124"/>
        <v>11.212582402934203</v>
      </c>
      <c r="T252" s="9">
        <f t="shared" si="150"/>
        <v>174.6339323532716</v>
      </c>
      <c r="U252" s="9">
        <f t="shared" si="125"/>
        <v>8.6460666467284</v>
      </c>
      <c r="V252" s="9">
        <f t="shared" si="151"/>
        <v>177.11191326405009</v>
      </c>
      <c r="W252" s="9">
        <f t="shared" si="126"/>
        <v>6.1680857359499157</v>
      </c>
      <c r="X252" s="9">
        <f t="shared" si="127"/>
        <v>178.49662194406704</v>
      </c>
      <c r="Y252" s="9">
        <f t="shared" si="128"/>
        <v>4.7833770559329594</v>
      </c>
      <c r="AB252" s="9">
        <f t="shared" si="163"/>
        <v>-0.15697703980472444</v>
      </c>
      <c r="AC252" s="9">
        <f t="shared" si="129"/>
        <v>112.46817941673729</v>
      </c>
      <c r="AD252" s="10">
        <f t="shared" si="130"/>
        <v>2.8619620718889575E-3</v>
      </c>
      <c r="AE252" s="9">
        <f t="shared" si="153"/>
        <v>7.2524598411795149E-2</v>
      </c>
      <c r="AF252" s="9">
        <f t="shared" si="131"/>
        <v>112.6976810549538</v>
      </c>
      <c r="AG252" s="10">
        <f t="shared" si="132"/>
        <v>2.6590403349353786E-3</v>
      </c>
      <c r="AH252" s="9">
        <f t="shared" si="154"/>
        <v>0.79828482950618773</v>
      </c>
      <c r="AI252" s="9">
        <f t="shared" si="133"/>
        <v>113.4234412860482</v>
      </c>
      <c r="AJ252" s="10">
        <f t="shared" si="134"/>
        <v>2.0664366503818413E-3</v>
      </c>
      <c r="AK252" s="17">
        <f t="shared" si="155"/>
        <v>2.2086809604678064</v>
      </c>
      <c r="AL252" s="9">
        <f t="shared" si="135"/>
        <v>114.83383741700982</v>
      </c>
      <c r="AM252" s="10">
        <f t="shared" si="136"/>
        <v>1.1281908211351142E-3</v>
      </c>
      <c r="AO252" s="9">
        <f t="shared" si="156"/>
        <v>1.0404274375654956</v>
      </c>
      <c r="AP252" s="9">
        <f t="shared" si="137"/>
        <v>178.15234070161557</v>
      </c>
      <c r="AQ252" s="10">
        <f t="shared" si="138"/>
        <v>7.8272283764916403E-4</v>
      </c>
      <c r="AR252" s="9">
        <f t="shared" si="157"/>
        <v>1.7651247145067006</v>
      </c>
      <c r="AS252" s="9">
        <f t="shared" si="139"/>
        <v>178.87703797855679</v>
      </c>
      <c r="AT252" s="10">
        <f t="shared" si="140"/>
        <v>5.771112413734934E-4</v>
      </c>
      <c r="AU252" s="9">
        <f t="shared" si="158"/>
        <v>2.7942059297930131</v>
      </c>
      <c r="AV252" s="9">
        <f t="shared" si="141"/>
        <v>179.9061191938431</v>
      </c>
      <c r="AW252" s="10">
        <f t="shared" si="142"/>
        <v>3.3886683478812334E-4</v>
      </c>
      <c r="AX252" s="9">
        <f t="shared" si="159"/>
        <v>2.6296813448158707</v>
      </c>
      <c r="AY252" s="9">
        <f t="shared" si="143"/>
        <v>179.74159460886597</v>
      </c>
      <c r="AZ252" s="10">
        <f t="shared" si="144"/>
        <v>3.7272178988342306E-4</v>
      </c>
    </row>
    <row r="253" spans="1:52" x14ac:dyDescent="0.3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  <c r="G253" s="2"/>
      <c r="H253" s="34"/>
      <c r="I253" s="9">
        <f t="shared" si="145"/>
        <v>114.20206821725593</v>
      </c>
      <c r="J253" s="9">
        <f t="shared" si="120"/>
        <v>4.4879337827440793</v>
      </c>
      <c r="K253" s="9">
        <f t="shared" si="160"/>
        <v>114.51300320170976</v>
      </c>
      <c r="L253" s="9">
        <f t="shared" si="121"/>
        <v>4.1769987982902421</v>
      </c>
      <c r="M253" s="9">
        <f t="shared" si="161"/>
        <v>116.0350687554439</v>
      </c>
      <c r="N253" s="9">
        <f t="shared" si="122"/>
        <v>2.6549332445561049</v>
      </c>
      <c r="O253" s="9">
        <f t="shared" si="162"/>
        <v>117.50526601763374</v>
      </c>
      <c r="P253" s="9">
        <f t="shared" si="123"/>
        <v>1.1847359823662629</v>
      </c>
      <c r="Q253" s="34"/>
      <c r="R253" s="9">
        <f t="shared" si="149"/>
        <v>173.7493039575059</v>
      </c>
      <c r="S253" s="9">
        <f t="shared" si="124"/>
        <v>10.520700042494099</v>
      </c>
      <c r="T253" s="9">
        <f t="shared" si="150"/>
        <v>177.66005567962657</v>
      </c>
      <c r="U253" s="9">
        <f t="shared" si="125"/>
        <v>6.6099483203734337</v>
      </c>
      <c r="V253" s="9">
        <f t="shared" si="151"/>
        <v>180.50436041882256</v>
      </c>
      <c r="W253" s="9">
        <f t="shared" si="126"/>
        <v>3.7656435811774429</v>
      </c>
      <c r="X253" s="9">
        <f t="shared" si="127"/>
        <v>182.08415473601679</v>
      </c>
      <c r="Y253" s="9">
        <f t="shared" si="128"/>
        <v>2.185849263983215</v>
      </c>
      <c r="AB253" s="9">
        <f t="shared" si="163"/>
        <v>0.37805636100126716</v>
      </c>
      <c r="AC253" s="9">
        <f t="shared" si="129"/>
        <v>116.41312511644517</v>
      </c>
      <c r="AD253" s="10">
        <f t="shared" si="130"/>
        <v>3.6800254437064023E-4</v>
      </c>
      <c r="AE253" s="9">
        <f t="shared" si="153"/>
        <v>0.90687152353431799</v>
      </c>
      <c r="AF253" s="9">
        <f t="shared" si="131"/>
        <v>116.94194027897822</v>
      </c>
      <c r="AG253" s="10">
        <f t="shared" si="132"/>
        <v>2.1691283533561826E-4</v>
      </c>
      <c r="AH253" s="9">
        <f t="shared" si="154"/>
        <v>1.9735171907342524</v>
      </c>
      <c r="AI253" s="9">
        <f t="shared" si="133"/>
        <v>118.00858594617816</v>
      </c>
      <c r="AJ253" s="10">
        <f t="shared" si="134"/>
        <v>3.2960701631286446E-5</v>
      </c>
      <c r="AK253" s="17">
        <f t="shared" si="155"/>
        <v>3.2297275981367743</v>
      </c>
      <c r="AL253" s="9">
        <f t="shared" si="135"/>
        <v>119.26479635358068</v>
      </c>
      <c r="AM253" s="10">
        <f t="shared" si="136"/>
        <v>2.3452908661126633E-5</v>
      </c>
      <c r="AO253" s="9">
        <f t="shared" si="156"/>
        <v>1.3932303951465417</v>
      </c>
      <c r="AP253" s="9">
        <f t="shared" si="137"/>
        <v>181.89759081396909</v>
      </c>
      <c r="AQ253" s="10">
        <f t="shared" si="138"/>
        <v>1.6575680532411312E-4</v>
      </c>
      <c r="AR253" s="9">
        <f t="shared" si="157"/>
        <v>2.1719553245731427</v>
      </c>
      <c r="AS253" s="9">
        <f t="shared" si="139"/>
        <v>182.67631574339569</v>
      </c>
      <c r="AT253" s="10">
        <f t="shared" si="140"/>
        <v>7.4799286360220923E-5</v>
      </c>
      <c r="AU253" s="9">
        <f t="shared" si="158"/>
        <v>3.0634144810337687</v>
      </c>
      <c r="AV253" s="9">
        <f t="shared" si="141"/>
        <v>183.56777489985632</v>
      </c>
      <c r="AW253" s="10">
        <f t="shared" si="142"/>
        <v>1.4522733052234888E-5</v>
      </c>
      <c r="AX253" s="9">
        <f t="shared" si="159"/>
        <v>3.2780322832789794</v>
      </c>
      <c r="AY253" s="9">
        <f t="shared" si="143"/>
        <v>183.78239270210153</v>
      </c>
      <c r="AZ253" s="10">
        <f t="shared" si="144"/>
        <v>7.0022599392563421E-6</v>
      </c>
    </row>
    <row r="254" spans="1:52" x14ac:dyDescent="0.3">
      <c r="A254" s="3">
        <v>44144</v>
      </c>
      <c r="B254" s="2">
        <v>253</v>
      </c>
      <c r="C254" s="11">
        <f>0.55*C253+(1-0.55)*M253</f>
        <v>117.49528203994976</v>
      </c>
      <c r="D254" s="2"/>
      <c r="E254" s="13">
        <f>0.55*E253+(1-0.55)*V253</f>
        <v>182.57546438847015</v>
      </c>
      <c r="F254" s="2"/>
      <c r="G254" s="2"/>
      <c r="H254" s="2"/>
      <c r="J254" s="9">
        <f t="shared" si="120"/>
        <v>117.49528203994976</v>
      </c>
      <c r="K254" s="9"/>
      <c r="L254" s="9">
        <f t="shared" si="121"/>
        <v>117.49528203994976</v>
      </c>
      <c r="M254" s="11">
        <f t="shared" si="161"/>
        <v>117.49528203994976</v>
      </c>
      <c r="N254" s="9">
        <f t="shared" si="122"/>
        <v>0</v>
      </c>
      <c r="O254" s="9"/>
      <c r="P254" s="9">
        <f t="shared" si="123"/>
        <v>117.49528203994976</v>
      </c>
      <c r="R254" s="9"/>
      <c r="S254" s="9">
        <f t="shared" si="124"/>
        <v>182.57546438847015</v>
      </c>
      <c r="T254" s="9"/>
      <c r="U254" s="9">
        <f t="shared" si="125"/>
        <v>182.57546438847015</v>
      </c>
      <c r="V254" s="13">
        <f t="shared" si="151"/>
        <v>182.57546438847015</v>
      </c>
      <c r="W254" s="9">
        <f t="shared" si="126"/>
        <v>0</v>
      </c>
      <c r="X254" s="9"/>
      <c r="Y254" s="9">
        <f t="shared" si="128"/>
        <v>182.57546438847015</v>
      </c>
      <c r="AB254" s="9">
        <f t="shared" si="163"/>
        <v>0.54037989952695531</v>
      </c>
      <c r="AC254" s="9">
        <f t="shared" si="129"/>
        <v>118.03566193947671</v>
      </c>
      <c r="AD254" s="10">
        <f t="shared" si="130"/>
        <v>2.1152296049147704E-5</v>
      </c>
      <c r="AE254" s="9">
        <f t="shared" si="153"/>
        <v>1.0452069637772023</v>
      </c>
      <c r="AF254" s="9">
        <f t="shared" si="131"/>
        <v>118.54048900372696</v>
      </c>
      <c r="AG254" s="10">
        <f t="shared" si="132"/>
        <v>7.9134111941179543E-5</v>
      </c>
      <c r="AH254" s="9">
        <f t="shared" si="154"/>
        <v>1.7425304329314737</v>
      </c>
      <c r="AI254" s="9">
        <f t="shared" si="133"/>
        <v>119.23781247288123</v>
      </c>
      <c r="AJ254" s="10">
        <f t="shared" si="134"/>
        <v>2.1994793413161382E-4</v>
      </c>
      <c r="AK254" s="17">
        <f t="shared" si="155"/>
        <v>1.7256404315504927</v>
      </c>
      <c r="AL254" s="9">
        <f t="shared" si="135"/>
        <v>119.22092247150024</v>
      </c>
      <c r="AM254" s="10">
        <f t="shared" si="136"/>
        <v>2.1570477504974291E-4</v>
      </c>
      <c r="AO254" s="9">
        <f t="shared" si="156"/>
        <v>1.4949114313216998</v>
      </c>
      <c r="AP254" s="9">
        <f t="shared" si="137"/>
        <v>184.07037581979185</v>
      </c>
      <c r="AQ254" s="10">
        <f t="shared" si="138"/>
        <v>6.7041866643210779E-5</v>
      </c>
      <c r="AR254" s="9">
        <f t="shared" si="157"/>
        <v>2.1467424858417559</v>
      </c>
      <c r="AS254" s="9">
        <f t="shared" si="139"/>
        <v>184.72220687431189</v>
      </c>
      <c r="AT254" s="10">
        <f t="shared" si="140"/>
        <v>1.3825316265557325E-4</v>
      </c>
      <c r="AU254" s="9">
        <f t="shared" si="158"/>
        <v>2.6168747509099908</v>
      </c>
      <c r="AV254" s="9">
        <f t="shared" si="141"/>
        <v>185.19233913938015</v>
      </c>
      <c r="AW254" s="10">
        <f t="shared" si="142"/>
        <v>2.0543812651265911E-4</v>
      </c>
      <c r="AX254" s="9">
        <f t="shared" si="159"/>
        <v>2.2521432166923026</v>
      </c>
      <c r="AY254" s="9">
        <f t="shared" si="143"/>
        <v>184.82760760516246</v>
      </c>
      <c r="AZ254" s="10">
        <f t="shared" si="144"/>
        <v>1.5216234088426966E-4</v>
      </c>
    </row>
    <row r="255" spans="1:52" x14ac:dyDescent="0.3">
      <c r="A255" s="3"/>
      <c r="B255" s="2"/>
      <c r="C255" s="2"/>
      <c r="D255" s="2"/>
      <c r="E255" s="2"/>
      <c r="F255" s="2"/>
      <c r="G255" s="2"/>
      <c r="H255" s="5" t="s">
        <v>13</v>
      </c>
      <c r="I255" s="9"/>
      <c r="J255" s="23">
        <f>SUM(J2:J253)</f>
        <v>852.96845670257551</v>
      </c>
      <c r="L255" s="23">
        <f>SUM(L2:L253)</f>
        <v>542.17934520781569</v>
      </c>
      <c r="N255" s="23">
        <f>SUM(N2:N253)</f>
        <v>454.04120165378288</v>
      </c>
      <c r="P255" s="23">
        <f>SUM(P2:P253)</f>
        <v>428.541316273718</v>
      </c>
      <c r="Q255" s="6" t="s">
        <v>13</v>
      </c>
      <c r="S255" s="25">
        <f>SUM(S2:S253)</f>
        <v>1129.5690980130553</v>
      </c>
      <c r="U255" s="25">
        <f>SUM(U2:U253)</f>
        <v>869.65632190397207</v>
      </c>
      <c r="W255" s="25">
        <f>SUM(W2:W253)</f>
        <v>753.93261097404309</v>
      </c>
      <c r="Y255" s="25">
        <f>SUM(Y2:Y253)</f>
        <v>703.68923565097396</v>
      </c>
      <c r="AA255" s="5" t="s">
        <v>13</v>
      </c>
      <c r="AC255" s="9"/>
      <c r="AD255" s="27">
        <f>SUM(AD2:AD254)</f>
        <v>0.20597528395038411</v>
      </c>
      <c r="AF255" s="9"/>
      <c r="AG255" s="27">
        <f>SUM(AG2:AG254)</f>
        <v>0.20295440325604816</v>
      </c>
      <c r="AI255" s="9"/>
      <c r="AJ255" s="27">
        <f>SUM(AJ2:AJ254)</f>
        <v>0.20105610760426351</v>
      </c>
      <c r="AL255" s="9"/>
      <c r="AM255" s="27">
        <f>SUM(AM2:AM254)</f>
        <v>0.21322238720935593</v>
      </c>
      <c r="AN255" s="6" t="s">
        <v>13</v>
      </c>
      <c r="AP255" s="9"/>
      <c r="AQ255" s="28">
        <f>SUM(AQ2:AQ254)</f>
        <v>0.22751392460623066</v>
      </c>
      <c r="AS255" s="9"/>
      <c r="AT255" s="28">
        <f>SUM(AT2:AT254)</f>
        <v>0.21860088492261548</v>
      </c>
      <c r="AV255" s="9"/>
      <c r="AW255" s="28">
        <f>SUM(AW2:AW254)</f>
        <v>0.20487605893601776</v>
      </c>
      <c r="AY255" s="9"/>
      <c r="AZ255" s="28">
        <f>SUM(AZ2:AZ254)</f>
        <v>0.1958070701983009</v>
      </c>
    </row>
    <row r="256" spans="1:52" x14ac:dyDescent="0.3">
      <c r="A256" s="3"/>
      <c r="B256" s="2"/>
      <c r="C256" s="2"/>
      <c r="D256" s="2"/>
      <c r="E256" s="2"/>
      <c r="F256" s="2"/>
      <c r="G256" s="2"/>
      <c r="H256" s="5" t="s">
        <v>12</v>
      </c>
      <c r="J256" s="23">
        <f>(J255/SUM(C$2:C$253))*100</f>
        <v>3.9070076968387211</v>
      </c>
      <c r="K256" s="9"/>
      <c r="L256" s="23">
        <f>(L255/SUM(C$2:C$253))*100</f>
        <v>2.4834433889652625</v>
      </c>
      <c r="M256" s="9"/>
      <c r="N256" s="23">
        <f>(N255/SUM(C$2:C$253))*100</f>
        <v>2.0797281020226448</v>
      </c>
      <c r="O256" s="9"/>
      <c r="P256" s="23">
        <f>(P255/SUM(C$2:C$253))*100</f>
        <v>1.9629263051149797</v>
      </c>
      <c r="Q256" s="6" t="s">
        <v>12</v>
      </c>
      <c r="S256" s="25">
        <f>(S255/SUM(E2:E253))*100</f>
        <v>2.8427491340978093</v>
      </c>
      <c r="T256" s="9"/>
      <c r="U256" s="25">
        <f>(U255/SUM(E2:E253))*100</f>
        <v>2.1886352595904932</v>
      </c>
      <c r="V256" s="9"/>
      <c r="W256" s="25">
        <f>(W255/SUM(E2:E253))*100</f>
        <v>1.8973972294254373</v>
      </c>
      <c r="X256" s="9"/>
      <c r="Y256" s="25">
        <f>(Y255/SUM(E2:E253))*100</f>
        <v>1.7709513909680583</v>
      </c>
      <c r="AA256" s="5" t="s">
        <v>39</v>
      </c>
      <c r="AC256" s="9"/>
      <c r="AD256" s="46">
        <f>(AD255/COUNT(AD2:AD254))*100</f>
        <v>8.1413155711614282E-2</v>
      </c>
      <c r="AE256" s="47"/>
      <c r="AF256" s="47"/>
      <c r="AG256" s="46">
        <f>((AG255/COUNT(AG2:AG254))*100)</f>
        <v>8.0219131721758166E-2</v>
      </c>
      <c r="AH256" s="47"/>
      <c r="AI256" s="47"/>
      <c r="AJ256" s="46">
        <f>((AJ255/COUNT(AJ2:AJ254))*100)</f>
        <v>7.946881723488676E-2</v>
      </c>
      <c r="AK256" s="47"/>
      <c r="AL256" s="47"/>
      <c r="AM256" s="46">
        <f>(AM255/COUNT(AM2:AM254))*100</f>
        <v>8.4277623402907481E-2</v>
      </c>
      <c r="AN256" s="48" t="s">
        <v>39</v>
      </c>
      <c r="AO256" s="47"/>
      <c r="AP256" s="47"/>
      <c r="AQ256" s="26">
        <f>(AQ255/COUNT(AQ2:AQ254))*100</f>
        <v>8.9926452413529909E-2</v>
      </c>
      <c r="AR256" s="47"/>
      <c r="AS256" s="47"/>
      <c r="AT256" s="26">
        <f>(AT255/COUNT(AT2:AT254))*100</f>
        <v>8.6403511827120749E-2</v>
      </c>
      <c r="AU256" s="47"/>
      <c r="AV256" s="47"/>
      <c r="AW256" s="26">
        <f>(AW255/COUNT(AW2:AW254))*100</f>
        <v>8.0978679421350896E-2</v>
      </c>
      <c r="AX256" s="47"/>
      <c r="AY256" s="47"/>
      <c r="AZ256" s="26">
        <f>(AZ255/COUNT(AZ2:AZ254))*100</f>
        <v>7.7394098892609051E-2</v>
      </c>
    </row>
    <row r="257" spans="1:16" x14ac:dyDescent="0.3">
      <c r="A257" s="3"/>
      <c r="B257" s="2"/>
      <c r="D257" s="2"/>
      <c r="E257" s="2"/>
      <c r="F257" s="2"/>
      <c r="G257" s="2"/>
      <c r="H257" s="2"/>
      <c r="K257" s="9"/>
      <c r="L257" s="9"/>
      <c r="M257" s="9"/>
      <c r="N257" s="9"/>
      <c r="O257" s="9"/>
      <c r="P257" s="9"/>
    </row>
    <row r="258" spans="1:16" x14ac:dyDescent="0.3">
      <c r="A258" s="3"/>
      <c r="B258" s="2"/>
      <c r="C258" s="2"/>
      <c r="D258" s="2"/>
      <c r="E258" s="2"/>
      <c r="F258" s="2"/>
      <c r="G258" s="2"/>
      <c r="H258" s="2"/>
      <c r="K258" s="9"/>
      <c r="L258" s="9"/>
      <c r="M258" s="9"/>
      <c r="N258" s="9"/>
      <c r="O258" s="9"/>
      <c r="P258" s="9"/>
    </row>
  </sheetData>
  <mergeCells count="4">
    <mergeCell ref="H2:H253"/>
    <mergeCell ref="Q2:Q253"/>
    <mergeCell ref="G1:G2"/>
    <mergeCell ref="Z1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L260"/>
  <sheetViews>
    <sheetView topLeftCell="I245" workbookViewId="0">
      <selection activeCell="L260" sqref="L260"/>
    </sheetView>
  </sheetViews>
  <sheetFormatPr defaultColWidth="11.19921875" defaultRowHeight="15.6" x14ac:dyDescent="0.3"/>
  <cols>
    <col min="1" max="1" width="15.796875" customWidth="1"/>
    <col min="3" max="6" width="25.59765625" customWidth="1"/>
    <col min="7" max="7" width="25.59765625" style="9" customWidth="1"/>
    <col min="8" max="11" width="25.59765625" customWidth="1"/>
    <col min="12" max="12" width="25.59765625" style="9" customWidth="1"/>
  </cols>
  <sheetData>
    <row r="1" spans="1:12" x14ac:dyDescent="0.3">
      <c r="A1" s="18" t="s">
        <v>0</v>
      </c>
      <c r="B1" s="19" t="s">
        <v>5</v>
      </c>
      <c r="C1" s="5" t="s">
        <v>1</v>
      </c>
      <c r="D1" s="5" t="s">
        <v>2</v>
      </c>
      <c r="E1" s="5" t="s">
        <v>40</v>
      </c>
      <c r="F1" s="5" t="s">
        <v>41</v>
      </c>
      <c r="G1" s="20" t="s">
        <v>42</v>
      </c>
      <c r="H1" s="6" t="s">
        <v>4</v>
      </c>
      <c r="I1" s="6" t="s">
        <v>3</v>
      </c>
      <c r="J1" s="6" t="s">
        <v>40</v>
      </c>
      <c r="K1" s="6" t="s">
        <v>41</v>
      </c>
      <c r="L1" s="21" t="s">
        <v>42</v>
      </c>
    </row>
    <row r="2" spans="1:12" x14ac:dyDescent="0.3">
      <c r="A2" s="3">
        <v>43777</v>
      </c>
      <c r="B2" s="2">
        <v>1</v>
      </c>
      <c r="C2" s="1">
        <v>63.954543999999999</v>
      </c>
      <c r="D2" s="2">
        <v>69986400</v>
      </c>
      <c r="E2" s="2"/>
      <c r="F2" s="2"/>
      <c r="G2" s="1"/>
      <c r="H2" s="1">
        <v>177.02937299999999</v>
      </c>
      <c r="I2" s="2">
        <v>1636800</v>
      </c>
      <c r="J2" s="2"/>
      <c r="K2" s="2"/>
      <c r="L2" s="1"/>
    </row>
    <row r="3" spans="1:12" x14ac:dyDescent="0.3">
      <c r="A3" s="3">
        <v>43780</v>
      </c>
      <c r="B3" s="2">
        <v>2</v>
      </c>
      <c r="C3" s="1">
        <v>64.460991000000007</v>
      </c>
      <c r="D3" s="2">
        <v>81821200</v>
      </c>
      <c r="E3" s="2"/>
      <c r="F3" s="2"/>
      <c r="G3" s="1"/>
      <c r="H3" s="1">
        <v>176.658142</v>
      </c>
      <c r="I3" s="2">
        <v>1594600</v>
      </c>
      <c r="J3" s="2"/>
      <c r="K3" s="2"/>
      <c r="L3" s="1"/>
    </row>
    <row r="4" spans="1:12" x14ac:dyDescent="0.3">
      <c r="A4" s="3">
        <v>43781</v>
      </c>
      <c r="B4" s="2">
        <v>3</v>
      </c>
      <c r="C4" s="1">
        <v>64.401978</v>
      </c>
      <c r="D4" s="2">
        <v>87388800</v>
      </c>
      <c r="E4" s="1">
        <f>0.5*C4+0.3*C3+0.2*C2</f>
        <v>64.330195099999997</v>
      </c>
      <c r="F4" s="2"/>
      <c r="G4" s="1">
        <f>ABS(C4-E4)/C4*100</f>
        <v>0.11146070699878552</v>
      </c>
      <c r="H4" s="1">
        <v>177.810913</v>
      </c>
      <c r="I4" s="2">
        <v>1816900</v>
      </c>
      <c r="J4" s="1">
        <f>0.5*H4+0.3*H3+0.2*H2</f>
        <v>177.30877370000002</v>
      </c>
      <c r="K4" s="2"/>
      <c r="L4" s="1">
        <f>ABS(H4-J4)/H4*100</f>
        <v>0.28240072081514023</v>
      </c>
    </row>
    <row r="5" spans="1:12" x14ac:dyDescent="0.3">
      <c r="A5" s="3">
        <v>43782</v>
      </c>
      <c r="B5" s="2">
        <v>4</v>
      </c>
      <c r="C5" s="1">
        <v>65.019051000000005</v>
      </c>
      <c r="D5" s="2">
        <v>102734400</v>
      </c>
      <c r="E5" s="1">
        <f t="shared" ref="E5:E68" si="0">0.5*C5+0.3*C4+0.2*C3</f>
        <v>64.722317099999998</v>
      </c>
      <c r="F5" s="2"/>
      <c r="G5" s="1">
        <f t="shared" ref="G5:G68" si="1">ABS(C5-E5)/C5*100</f>
        <v>0.45637993086058209</v>
      </c>
      <c r="H5" s="1">
        <v>177.752319</v>
      </c>
      <c r="I5" s="2">
        <v>1855200</v>
      </c>
      <c r="J5" s="1">
        <f t="shared" ref="J5:J68" si="2">0.5*H5+0.3*H4+0.2*H3</f>
        <v>177.55106180000001</v>
      </c>
      <c r="K5" s="2"/>
      <c r="L5" s="1">
        <f t="shared" ref="L5:L68" si="3">ABS(H5-J5)/H5*100</f>
        <v>0.11322338922621109</v>
      </c>
    </row>
    <row r="6" spans="1:12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f t="shared" si="0"/>
        <v>64.670690899999997</v>
      </c>
      <c r="F6" s="2"/>
      <c r="G6" s="1">
        <f t="shared" si="1"/>
        <v>0.15724364386961237</v>
      </c>
      <c r="H6" s="1">
        <v>176.37780799999999</v>
      </c>
      <c r="I6" s="2">
        <v>2208300</v>
      </c>
      <c r="J6" s="1">
        <f t="shared" si="2"/>
        <v>177.07678229999999</v>
      </c>
      <c r="K6" s="2"/>
      <c r="L6" s="1">
        <f t="shared" si="3"/>
        <v>0.39629378997611947</v>
      </c>
    </row>
    <row r="7" spans="1:12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f t="shared" si="0"/>
        <v>65.042664200000004</v>
      </c>
      <c r="F7" s="2"/>
      <c r="G7" s="1">
        <f t="shared" si="1"/>
        <v>0.44928806096074092</v>
      </c>
      <c r="H7" s="1">
        <v>178.43956</v>
      </c>
      <c r="I7" s="2">
        <v>3242700</v>
      </c>
      <c r="J7" s="1">
        <f t="shared" si="2"/>
        <v>177.68358619999998</v>
      </c>
      <c r="K7" s="2"/>
      <c r="L7" s="1">
        <f t="shared" si="3"/>
        <v>0.42365818431743546</v>
      </c>
    </row>
    <row r="8" spans="1:12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f t="shared" si="0"/>
        <v>65.347512600000002</v>
      </c>
      <c r="F8" s="2"/>
      <c r="G8" s="1">
        <f t="shared" si="1"/>
        <v>0.48445645099534934</v>
      </c>
      <c r="H8" s="1">
        <v>176.52507</v>
      </c>
      <c r="I8" s="2">
        <v>2405800</v>
      </c>
      <c r="J8" s="1">
        <f t="shared" si="2"/>
        <v>177.06996459999999</v>
      </c>
      <c r="K8" s="2"/>
      <c r="L8" s="1">
        <f t="shared" si="3"/>
        <v>0.30867830841250604</v>
      </c>
    </row>
    <row r="9" spans="1:12" x14ac:dyDescent="0.3">
      <c r="A9" s="3">
        <v>43788</v>
      </c>
      <c r="B9" s="2">
        <v>8</v>
      </c>
      <c r="C9" s="1">
        <v>65.466507000000007</v>
      </c>
      <c r="D9" s="2">
        <v>76167200</v>
      </c>
      <c r="E9" s="1">
        <f t="shared" si="0"/>
        <v>65.500186100000008</v>
      </c>
      <c r="F9" s="2"/>
      <c r="G9" s="1">
        <f t="shared" si="1"/>
        <v>5.1444779236504111E-2</v>
      </c>
      <c r="H9" s="1">
        <v>176.839249</v>
      </c>
      <c r="I9" s="2">
        <v>2673200</v>
      </c>
      <c r="J9" s="1">
        <f t="shared" si="2"/>
        <v>177.06505749999999</v>
      </c>
      <c r="K9" s="2"/>
      <c r="L9" s="1">
        <f t="shared" si="3"/>
        <v>0.12769139276315261</v>
      </c>
    </row>
    <row r="10" spans="1:12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f t="shared" si="0"/>
        <v>65.1252669</v>
      </c>
      <c r="F10" s="2"/>
      <c r="G10" s="1">
        <f t="shared" si="1"/>
        <v>0.65048289778732027</v>
      </c>
      <c r="H10" s="1">
        <v>173.99208100000001</v>
      </c>
      <c r="I10" s="2">
        <v>4190700</v>
      </c>
      <c r="J10" s="1">
        <f t="shared" si="2"/>
        <v>175.3528292</v>
      </c>
      <c r="K10" s="2"/>
      <c r="L10" s="1">
        <f t="shared" si="3"/>
        <v>0.78207478879454806</v>
      </c>
    </row>
    <row r="11" spans="1:12" x14ac:dyDescent="0.3">
      <c r="A11" s="3">
        <v>43790</v>
      </c>
      <c r="B11" s="2">
        <v>10</v>
      </c>
      <c r="C11" s="1">
        <v>64.414268000000007</v>
      </c>
      <c r="D11" s="2">
        <v>121395200</v>
      </c>
      <c r="E11" s="1">
        <f t="shared" si="0"/>
        <v>64.711748200000002</v>
      </c>
      <c r="F11" s="2"/>
      <c r="G11" s="1">
        <f t="shared" si="1"/>
        <v>0.46182345811955106</v>
      </c>
      <c r="H11" s="1">
        <v>173.31463600000001</v>
      </c>
      <c r="I11" s="2">
        <v>3135100</v>
      </c>
      <c r="J11" s="1">
        <f t="shared" si="2"/>
        <v>174.22279209999999</v>
      </c>
      <c r="K11" s="2"/>
      <c r="L11" s="1">
        <f t="shared" si="3"/>
        <v>0.52399273423162318</v>
      </c>
    </row>
    <row r="12" spans="1:12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f t="shared" si="0"/>
        <v>64.444019099999991</v>
      </c>
      <c r="F12" s="2"/>
      <c r="G12" s="1">
        <f t="shared" si="1"/>
        <v>0.13408195724500077</v>
      </c>
      <c r="H12" s="1">
        <v>173.56990099999999</v>
      </c>
      <c r="I12" s="2">
        <v>1852200</v>
      </c>
      <c r="J12" s="1">
        <f t="shared" si="2"/>
        <v>173.57775750000002</v>
      </c>
      <c r="K12" s="2"/>
      <c r="L12" s="1">
        <f t="shared" si="3"/>
        <v>4.5264184370486099E-3</v>
      </c>
    </row>
    <row r="13" spans="1:12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f t="shared" si="0"/>
        <v>64.933255700000004</v>
      </c>
      <c r="F13" s="2"/>
      <c r="G13" s="1">
        <f t="shared" si="1"/>
        <v>0.84431921562428658</v>
      </c>
      <c r="H13" s="1">
        <v>173.29499799999999</v>
      </c>
      <c r="I13" s="2">
        <v>2657500</v>
      </c>
      <c r="J13" s="1">
        <f t="shared" si="2"/>
        <v>173.38139649999999</v>
      </c>
      <c r="K13" s="2"/>
      <c r="L13" s="1">
        <f t="shared" si="3"/>
        <v>4.985631495261126E-2</v>
      </c>
    </row>
    <row r="14" spans="1:12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f t="shared" si="0"/>
        <v>65.004803300000006</v>
      </c>
      <c r="F14" s="2"/>
      <c r="G14" s="1">
        <f t="shared" si="1"/>
        <v>4.615372894866944E-2</v>
      </c>
      <c r="H14" s="1">
        <v>175.26838699999999</v>
      </c>
      <c r="I14" s="2">
        <v>4578900</v>
      </c>
      <c r="J14" s="1">
        <f t="shared" si="2"/>
        <v>174.33667310000001</v>
      </c>
      <c r="K14" s="2"/>
      <c r="L14" s="1">
        <f t="shared" si="3"/>
        <v>0.53159267107306529</v>
      </c>
    </row>
    <row r="15" spans="1:12" x14ac:dyDescent="0.3">
      <c r="A15" s="3">
        <v>43796</v>
      </c>
      <c r="B15" s="2">
        <v>14</v>
      </c>
      <c r="C15" s="1">
        <v>65.847565000000003</v>
      </c>
      <c r="D15" s="2">
        <v>65235600</v>
      </c>
      <c r="E15" s="1">
        <f t="shared" si="0"/>
        <v>65.513460600000002</v>
      </c>
      <c r="F15" s="2"/>
      <c r="G15" s="1">
        <f t="shared" si="1"/>
        <v>0.5073906681287319</v>
      </c>
      <c r="H15" s="1">
        <v>176.151993</v>
      </c>
      <c r="I15" s="2">
        <v>1044800</v>
      </c>
      <c r="J15" s="1">
        <f t="shared" si="2"/>
        <v>175.3155122</v>
      </c>
      <c r="K15" s="2"/>
      <c r="L15" s="1">
        <f t="shared" si="3"/>
        <v>0.47486309167106833</v>
      </c>
    </row>
    <row r="16" spans="1:12" x14ac:dyDescent="0.3">
      <c r="A16" s="3">
        <v>43798</v>
      </c>
      <c r="B16" s="2">
        <v>15</v>
      </c>
      <c r="C16" s="1">
        <v>65.702515000000005</v>
      </c>
      <c r="D16" s="2">
        <v>46617600</v>
      </c>
      <c r="E16" s="1">
        <f t="shared" si="0"/>
        <v>65.600490000000008</v>
      </c>
      <c r="F16" s="2"/>
      <c r="G16" s="1">
        <f t="shared" si="1"/>
        <v>0.15528324905066052</v>
      </c>
      <c r="H16" s="1">
        <v>175.29785200000001</v>
      </c>
      <c r="I16" s="2">
        <v>1633100</v>
      </c>
      <c r="J16" s="1">
        <f t="shared" si="2"/>
        <v>175.54820129999999</v>
      </c>
      <c r="K16" s="2"/>
      <c r="L16" s="1">
        <f t="shared" si="3"/>
        <v>0.1428136723546288</v>
      </c>
    </row>
    <row r="17" spans="1:12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f t="shared" si="0"/>
        <v>65.351687999999996</v>
      </c>
      <c r="F17" s="2"/>
      <c r="G17" s="1">
        <f t="shared" si="1"/>
        <v>0.62954899062699521</v>
      </c>
      <c r="H17" s="1">
        <v>171.144913</v>
      </c>
      <c r="I17" s="2">
        <v>3053500</v>
      </c>
      <c r="J17" s="1">
        <f t="shared" si="2"/>
        <v>173.39221069999999</v>
      </c>
      <c r="K17" s="2"/>
      <c r="L17" s="1">
        <f t="shared" si="3"/>
        <v>1.3130964050330787</v>
      </c>
    </row>
    <row r="18" spans="1:12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f t="shared" si="0"/>
        <v>64.515813300000005</v>
      </c>
      <c r="F18" s="2"/>
      <c r="G18" s="1">
        <f t="shared" si="1"/>
        <v>1.1458779690170042</v>
      </c>
      <c r="H18" s="1">
        <v>169.40713500000001</v>
      </c>
      <c r="I18" s="2">
        <v>3775500</v>
      </c>
      <c r="J18" s="1">
        <f t="shared" si="2"/>
        <v>171.10661180000002</v>
      </c>
      <c r="K18" s="2"/>
      <c r="L18" s="1">
        <f t="shared" si="3"/>
        <v>1.0031908042125932</v>
      </c>
    </row>
    <row r="19" spans="1:12" x14ac:dyDescent="0.3">
      <c r="A19" s="3">
        <v>43803</v>
      </c>
      <c r="B19" s="2">
        <v>18</v>
      </c>
      <c r="C19" s="1">
        <v>64.347892999999999</v>
      </c>
      <c r="D19" s="2">
        <v>67181600</v>
      </c>
      <c r="E19" s="1">
        <f t="shared" si="0"/>
        <v>64.2979895</v>
      </c>
      <c r="F19" s="2"/>
      <c r="G19" s="1">
        <f t="shared" si="1"/>
        <v>7.7552655842203277E-2</v>
      </c>
      <c r="H19" s="1">
        <v>170.055115</v>
      </c>
      <c r="I19" s="2">
        <v>2933400</v>
      </c>
      <c r="J19" s="1">
        <f t="shared" si="2"/>
        <v>170.07868059999998</v>
      </c>
      <c r="K19" s="2"/>
      <c r="L19" s="1">
        <f t="shared" si="3"/>
        <v>1.3857624923533488E-2</v>
      </c>
    </row>
    <row r="20" spans="1:12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f t="shared" si="0"/>
        <v>64.707324099999994</v>
      </c>
      <c r="F20" s="2"/>
      <c r="G20" s="1">
        <f t="shared" si="1"/>
        <v>0.89539665428260018</v>
      </c>
      <c r="H20" s="1">
        <v>170.84053</v>
      </c>
      <c r="I20" s="2">
        <v>2342100</v>
      </c>
      <c r="J20" s="1">
        <f t="shared" si="2"/>
        <v>170.31822650000001</v>
      </c>
      <c r="K20" s="2"/>
      <c r="L20" s="1">
        <f t="shared" si="3"/>
        <v>0.30572575488965792</v>
      </c>
    </row>
    <row r="21" spans="1:12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f t="shared" si="0"/>
        <v>65.733727899999991</v>
      </c>
      <c r="F21" s="2"/>
      <c r="G21" s="1">
        <f t="shared" si="1"/>
        <v>1.2312014291258551</v>
      </c>
      <c r="H21" s="1">
        <v>172.26414500000001</v>
      </c>
      <c r="I21" s="2">
        <v>2118000</v>
      </c>
      <c r="J21" s="1">
        <f t="shared" si="2"/>
        <v>171.39525449999999</v>
      </c>
      <c r="K21" s="2"/>
      <c r="L21" s="1">
        <f t="shared" si="3"/>
        <v>0.50439428355797455</v>
      </c>
    </row>
    <row r="22" spans="1:12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f t="shared" si="0"/>
        <v>65.835020500000013</v>
      </c>
      <c r="F22" s="2"/>
      <c r="G22" s="1">
        <f t="shared" si="1"/>
        <v>0.32555927195928525</v>
      </c>
      <c r="H22" s="1">
        <v>171.31179800000001</v>
      </c>
      <c r="I22" s="2">
        <v>1556500</v>
      </c>
      <c r="J22" s="1">
        <f t="shared" si="2"/>
        <v>171.50324850000001</v>
      </c>
      <c r="K22" s="2"/>
      <c r="L22" s="1">
        <f t="shared" si="3"/>
        <v>0.11175558381565873</v>
      </c>
    </row>
    <row r="23" spans="1:12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f t="shared" si="0"/>
        <v>65.999490399999999</v>
      </c>
      <c r="F23" s="2"/>
      <c r="G23" s="1">
        <f t="shared" si="1"/>
        <v>8.1927253338048792E-3</v>
      </c>
      <c r="H23" s="1">
        <v>170.86998</v>
      </c>
      <c r="I23" s="2">
        <v>2027800</v>
      </c>
      <c r="J23" s="1">
        <f t="shared" si="2"/>
        <v>171.28135840000002</v>
      </c>
      <c r="K23" s="2"/>
      <c r="L23" s="1">
        <f t="shared" si="3"/>
        <v>0.24075522218707934</v>
      </c>
    </row>
    <row r="24" spans="1:12" x14ac:dyDescent="0.3">
      <c r="A24" s="3">
        <v>43810</v>
      </c>
      <c r="B24" s="2">
        <v>23</v>
      </c>
      <c r="C24" s="1">
        <v>66.567886000000001</v>
      </c>
      <c r="D24" s="2">
        <v>78756800</v>
      </c>
      <c r="E24" s="1">
        <f t="shared" si="0"/>
        <v>66.2096892</v>
      </c>
      <c r="F24" s="2"/>
      <c r="G24" s="1">
        <f t="shared" si="1"/>
        <v>0.53809249703378248</v>
      </c>
      <c r="H24" s="1">
        <v>172.804092</v>
      </c>
      <c r="I24" s="2">
        <v>2174100</v>
      </c>
      <c r="J24" s="1">
        <f t="shared" si="2"/>
        <v>171.92539959999999</v>
      </c>
      <c r="K24" s="2"/>
      <c r="L24" s="1">
        <f t="shared" si="3"/>
        <v>0.50849050495864734</v>
      </c>
    </row>
    <row r="25" spans="1:12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f t="shared" si="0"/>
        <v>66.54010439999999</v>
      </c>
      <c r="F25" s="2"/>
      <c r="G25" s="1">
        <f t="shared" si="1"/>
        <v>0.29580602622951069</v>
      </c>
      <c r="H25" s="1">
        <v>174.15898100000001</v>
      </c>
      <c r="I25" s="2">
        <v>2277600</v>
      </c>
      <c r="J25" s="1">
        <f t="shared" si="2"/>
        <v>173.09471409999998</v>
      </c>
      <c r="K25" s="2"/>
      <c r="L25" s="1">
        <f t="shared" si="3"/>
        <v>0.61108930121727989</v>
      </c>
    </row>
    <row r="26" spans="1:12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f t="shared" si="0"/>
        <v>67.15718609999999</v>
      </c>
      <c r="F26" s="2"/>
      <c r="G26" s="1">
        <f t="shared" si="1"/>
        <v>0.72070812576659826</v>
      </c>
      <c r="H26" s="1">
        <v>173.756439</v>
      </c>
      <c r="I26" s="2">
        <v>2050200</v>
      </c>
      <c r="J26" s="1">
        <f t="shared" si="2"/>
        <v>173.68673219999999</v>
      </c>
      <c r="K26" s="2"/>
      <c r="L26" s="1">
        <f t="shared" si="3"/>
        <v>4.0117534867301144E-2</v>
      </c>
    </row>
    <row r="27" spans="1:12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f t="shared" si="0"/>
        <v>68.042233199999998</v>
      </c>
      <c r="F27" s="2"/>
      <c r="G27" s="1">
        <f t="shared" si="1"/>
        <v>1.1051928461751455</v>
      </c>
      <c r="H27" s="1">
        <v>173.18699599999999</v>
      </c>
      <c r="I27" s="2">
        <v>3207600</v>
      </c>
      <c r="J27" s="1">
        <f t="shared" si="2"/>
        <v>173.55222590000002</v>
      </c>
      <c r="K27" s="2"/>
      <c r="L27" s="1">
        <f t="shared" si="3"/>
        <v>0.21088760036003582</v>
      </c>
    </row>
    <row r="28" spans="1:12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f t="shared" si="0"/>
        <v>68.6386574</v>
      </c>
      <c r="F28" s="2"/>
      <c r="G28" s="1">
        <f t="shared" si="1"/>
        <v>0.43400482559283043</v>
      </c>
      <c r="H28" s="1">
        <v>173.481537</v>
      </c>
      <c r="I28" s="2">
        <v>3039800</v>
      </c>
      <c r="J28" s="1">
        <f t="shared" si="2"/>
        <v>173.44815510000001</v>
      </c>
      <c r="K28" s="2"/>
      <c r="L28" s="1">
        <f t="shared" si="3"/>
        <v>1.9242335857328065E-2</v>
      </c>
    </row>
    <row r="29" spans="1:12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f t="shared" si="0"/>
        <v>68.828448299999991</v>
      </c>
      <c r="F29" s="2"/>
      <c r="G29" s="1">
        <f t="shared" si="1"/>
        <v>8.0433009798051652E-2</v>
      </c>
      <c r="H29" s="1">
        <v>171.45906099999999</v>
      </c>
      <c r="I29" s="2">
        <v>3614700</v>
      </c>
      <c r="J29" s="1">
        <f t="shared" si="2"/>
        <v>172.41139079999999</v>
      </c>
      <c r="K29" s="2"/>
      <c r="L29" s="1">
        <f t="shared" si="3"/>
        <v>0.55542693074704363</v>
      </c>
    </row>
    <row r="30" spans="1:12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f t="shared" si="0"/>
        <v>68.840492300000008</v>
      </c>
      <c r="F30" s="2"/>
      <c r="G30" s="1">
        <f t="shared" si="1"/>
        <v>2.1392474778918137E-3</v>
      </c>
      <c r="H30" s="1">
        <v>173.28518700000001</v>
      </c>
      <c r="I30" s="2">
        <v>2680600</v>
      </c>
      <c r="J30" s="1">
        <f t="shared" si="2"/>
        <v>172.7766192</v>
      </c>
      <c r="K30" s="2"/>
      <c r="L30" s="1">
        <f t="shared" si="3"/>
        <v>0.29348602082185399</v>
      </c>
    </row>
    <row r="31" spans="1:12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f t="shared" si="0"/>
        <v>68.756909400000012</v>
      </c>
      <c r="F31" s="2"/>
      <c r="G31" s="1">
        <f t="shared" si="1"/>
        <v>8.3730586999285039E-2</v>
      </c>
      <c r="H31" s="1">
        <v>173.19682299999999</v>
      </c>
      <c r="I31" s="2">
        <v>4351900</v>
      </c>
      <c r="J31" s="1">
        <f t="shared" si="2"/>
        <v>172.8757798</v>
      </c>
      <c r="K31" s="2"/>
      <c r="L31" s="1">
        <f t="shared" si="3"/>
        <v>0.18536321535181463</v>
      </c>
    </row>
    <row r="32" spans="1:12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f t="shared" si="0"/>
        <v>69.288430099999999</v>
      </c>
      <c r="F32" s="2"/>
      <c r="G32" s="1">
        <f t="shared" si="1"/>
        <v>0.76197154409306167</v>
      </c>
      <c r="H32" s="1">
        <v>173.21646100000001</v>
      </c>
      <c r="I32" s="2">
        <v>2577700</v>
      </c>
      <c r="J32" s="1">
        <f t="shared" si="2"/>
        <v>173.2243148</v>
      </c>
      <c r="K32" s="2"/>
      <c r="L32" s="1">
        <f t="shared" si="3"/>
        <v>4.5340956365529025E-3</v>
      </c>
    </row>
    <row r="33" spans="1:12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f t="shared" si="0"/>
        <v>69.629418999999999</v>
      </c>
      <c r="F33" s="2"/>
      <c r="G33" s="1">
        <f t="shared" si="1"/>
        <v>0.36830836968426089</v>
      </c>
      <c r="H33" s="1">
        <v>173.098648</v>
      </c>
      <c r="I33" s="2">
        <v>625500</v>
      </c>
      <c r="J33" s="1">
        <f t="shared" si="2"/>
        <v>173.15362689999998</v>
      </c>
      <c r="K33" s="2"/>
      <c r="L33" s="1">
        <f t="shared" si="3"/>
        <v>3.176159989417162E-2</v>
      </c>
    </row>
    <row r="34" spans="1:12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f t="shared" si="0"/>
        <v>70.566829799999994</v>
      </c>
      <c r="F34" s="2"/>
      <c r="G34" s="1">
        <f t="shared" si="1"/>
        <v>0.99134077974008528</v>
      </c>
      <c r="H34" s="1">
        <v>173.658264</v>
      </c>
      <c r="I34" s="2">
        <v>1269700</v>
      </c>
      <c r="J34" s="1">
        <f t="shared" si="2"/>
        <v>173.40201860000002</v>
      </c>
      <c r="K34" s="2"/>
      <c r="L34" s="1">
        <f t="shared" si="3"/>
        <v>0.14755727375000316</v>
      </c>
    </row>
    <row r="35" spans="1:12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f t="shared" si="0"/>
        <v>70.982557700000001</v>
      </c>
      <c r="F35" s="2"/>
      <c r="G35" s="1">
        <f t="shared" si="1"/>
        <v>0.37025796955529527</v>
      </c>
      <c r="H35" s="1">
        <v>173.26556400000001</v>
      </c>
      <c r="I35" s="2">
        <v>1303900</v>
      </c>
      <c r="J35" s="1">
        <f t="shared" si="2"/>
        <v>173.3499908</v>
      </c>
      <c r="K35" s="2"/>
      <c r="L35" s="1">
        <f t="shared" si="3"/>
        <v>4.8726820293032137E-2</v>
      </c>
    </row>
    <row r="36" spans="1:12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f t="shared" si="0"/>
        <v>71.463190300000008</v>
      </c>
      <c r="F36" s="2"/>
      <c r="G36" s="1">
        <f t="shared" si="1"/>
        <v>0.28746192995674874</v>
      </c>
      <c r="H36" s="1">
        <v>173.20661899999999</v>
      </c>
      <c r="I36" s="2">
        <v>1670100</v>
      </c>
      <c r="J36" s="1">
        <f t="shared" si="2"/>
        <v>173.31463150000002</v>
      </c>
      <c r="K36" s="2"/>
      <c r="L36" s="1">
        <f t="shared" si="3"/>
        <v>6.2360492124166104E-2</v>
      </c>
    </row>
    <row r="37" spans="1:12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f t="shared" si="0"/>
        <v>71.846465699999996</v>
      </c>
      <c r="F37" s="2"/>
      <c r="G37" s="1">
        <f t="shared" si="1"/>
        <v>0.47982208435203166</v>
      </c>
      <c r="H37" s="1">
        <v>173.776062</v>
      </c>
      <c r="I37" s="2">
        <v>1728900</v>
      </c>
      <c r="J37" s="1">
        <f t="shared" si="2"/>
        <v>173.5031295</v>
      </c>
      <c r="K37" s="2"/>
      <c r="L37" s="1">
        <f t="shared" si="3"/>
        <v>0.15705989470517293</v>
      </c>
    </row>
    <row r="38" spans="1:12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f t="shared" si="0"/>
        <v>72.911722300000008</v>
      </c>
      <c r="F38" s="2"/>
      <c r="G38" s="1">
        <f t="shared" si="1"/>
        <v>1.2572036456858851</v>
      </c>
      <c r="H38" s="1">
        <v>177.49704</v>
      </c>
      <c r="I38" s="2">
        <v>2857400</v>
      </c>
      <c r="J38" s="1">
        <f t="shared" si="2"/>
        <v>175.5226624</v>
      </c>
      <c r="K38" s="2"/>
      <c r="L38" s="1">
        <f t="shared" si="3"/>
        <v>1.1123439579612127</v>
      </c>
    </row>
    <row r="39" spans="1:12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f t="shared" si="0"/>
        <v>73.151662200000004</v>
      </c>
      <c r="F39" s="2"/>
      <c r="G39" s="1">
        <f t="shared" si="1"/>
        <v>4.0354664606856785E-2</v>
      </c>
      <c r="H39" s="1">
        <v>175.602203</v>
      </c>
      <c r="I39" s="2">
        <v>2805200</v>
      </c>
      <c r="J39" s="1">
        <f t="shared" si="2"/>
        <v>175.80542589999999</v>
      </c>
      <c r="K39" s="2"/>
      <c r="L39" s="1">
        <f t="shared" si="3"/>
        <v>0.11572912897908569</v>
      </c>
    </row>
    <row r="40" spans="1:12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f t="shared" si="0"/>
        <v>73.557064099999991</v>
      </c>
      <c r="F40" s="2"/>
      <c r="G40" s="1">
        <f t="shared" si="1"/>
        <v>0.20046843884116936</v>
      </c>
      <c r="H40" s="1">
        <v>174.276794</v>
      </c>
      <c r="I40" s="2">
        <v>3277900</v>
      </c>
      <c r="J40" s="1">
        <f t="shared" si="2"/>
        <v>175.31846589999998</v>
      </c>
      <c r="K40" s="2"/>
      <c r="L40" s="1">
        <f t="shared" si="3"/>
        <v>0.59771119039519571</v>
      </c>
    </row>
    <row r="41" spans="1:12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f t="shared" si="0"/>
        <v>73.414968999999999</v>
      </c>
      <c r="F41" s="2"/>
      <c r="G41" s="1">
        <f t="shared" si="1"/>
        <v>7.7406495267015235E-2</v>
      </c>
      <c r="H41" s="1">
        <v>174.37496899999999</v>
      </c>
      <c r="I41" s="2">
        <v>3002800</v>
      </c>
      <c r="J41" s="1">
        <f t="shared" si="2"/>
        <v>174.5909633</v>
      </c>
      <c r="K41" s="2"/>
      <c r="L41" s="1">
        <f t="shared" si="3"/>
        <v>0.12386772094566253</v>
      </c>
    </row>
    <row r="42" spans="1:12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f t="shared" si="0"/>
        <v>74.017538800000011</v>
      </c>
      <c r="F42" s="2"/>
      <c r="G42" s="1">
        <f t="shared" si="1"/>
        <v>0.69856788540442061</v>
      </c>
      <c r="H42" s="1">
        <v>174.522232</v>
      </c>
      <c r="I42" s="2">
        <v>2545500</v>
      </c>
      <c r="J42" s="1">
        <f t="shared" si="2"/>
        <v>174.4289655</v>
      </c>
      <c r="K42" s="2"/>
      <c r="L42" s="1">
        <f t="shared" si="3"/>
        <v>5.3441042399686119E-2</v>
      </c>
    </row>
    <row r="43" spans="1:12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f t="shared" si="0"/>
        <v>75.093857700000001</v>
      </c>
      <c r="F43" s="2"/>
      <c r="G43" s="1">
        <f t="shared" si="1"/>
        <v>1.3500001011540808</v>
      </c>
      <c r="H43" s="1">
        <v>175.80838</v>
      </c>
      <c r="I43" s="2">
        <v>1789500</v>
      </c>
      <c r="J43" s="1">
        <f t="shared" si="2"/>
        <v>175.1358534</v>
      </c>
      <c r="K43" s="2"/>
      <c r="L43" s="1">
        <f t="shared" si="3"/>
        <v>0.3825338701147224</v>
      </c>
    </row>
    <row r="44" spans="1:12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f t="shared" si="0"/>
        <v>75.890886699999996</v>
      </c>
      <c r="F44" s="2"/>
      <c r="G44" s="1">
        <f t="shared" si="1"/>
        <v>0.52781938569168219</v>
      </c>
      <c r="H44" s="1">
        <v>175.42546100000001</v>
      </c>
      <c r="I44" s="2">
        <v>1671700</v>
      </c>
      <c r="J44" s="1">
        <f t="shared" si="2"/>
        <v>175.3596909</v>
      </c>
      <c r="K44" s="2"/>
      <c r="L44" s="1">
        <f t="shared" si="3"/>
        <v>3.7491764094613848E-2</v>
      </c>
    </row>
    <row r="45" spans="1:12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f t="shared" si="0"/>
        <v>77.074142300000005</v>
      </c>
      <c r="F45" s="2"/>
      <c r="G45" s="1">
        <f t="shared" si="1"/>
        <v>1.0900373902427123</v>
      </c>
      <c r="H45" s="1">
        <v>177.96829199999999</v>
      </c>
      <c r="I45" s="2">
        <v>2261900</v>
      </c>
      <c r="J45" s="1">
        <f t="shared" si="2"/>
        <v>176.77346030000001</v>
      </c>
      <c r="K45" s="2"/>
      <c r="L45" s="1">
        <f t="shared" si="3"/>
        <v>0.67137335902508999</v>
      </c>
    </row>
    <row r="46" spans="1:12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f t="shared" si="0"/>
        <v>77.071438700000002</v>
      </c>
      <c r="F46" s="2"/>
      <c r="G46" s="1">
        <f t="shared" si="1"/>
        <v>0.2603255572952709</v>
      </c>
      <c r="H46" s="1">
        <v>177.16322299999999</v>
      </c>
      <c r="I46" s="2">
        <v>2191200</v>
      </c>
      <c r="J46" s="1">
        <f t="shared" si="2"/>
        <v>177.0571913</v>
      </c>
      <c r="K46" s="2"/>
      <c r="L46" s="1">
        <f t="shared" si="3"/>
        <v>5.9849724002813159E-2</v>
      </c>
    </row>
    <row r="47" spans="1:12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f t="shared" si="0"/>
        <v>76.917046999999997</v>
      </c>
      <c r="F47" s="2"/>
      <c r="G47" s="1">
        <f t="shared" si="1"/>
        <v>0.49013948376108468</v>
      </c>
      <c r="H47" s="1">
        <v>177.43812600000001</v>
      </c>
      <c r="I47" s="2">
        <v>2600800</v>
      </c>
      <c r="J47" s="1">
        <f t="shared" si="2"/>
        <v>177.46168830000002</v>
      </c>
      <c r="K47" s="2"/>
      <c r="L47" s="1">
        <f t="shared" si="3"/>
        <v>1.3279164140861653E-2</v>
      </c>
    </row>
    <row r="48" spans="1:12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f t="shared" si="0"/>
        <v>77.087177099999991</v>
      </c>
      <c r="F48" s="2"/>
      <c r="G48" s="1">
        <f t="shared" si="1"/>
        <v>0.53356541555615589</v>
      </c>
      <c r="H48" s="1">
        <v>178.94026199999999</v>
      </c>
      <c r="I48" s="2">
        <v>2215400</v>
      </c>
      <c r="J48" s="1">
        <f t="shared" si="2"/>
        <v>178.13421339999999</v>
      </c>
      <c r="K48" s="2"/>
      <c r="L48" s="1">
        <f t="shared" si="3"/>
        <v>0.45045681222932205</v>
      </c>
    </row>
    <row r="49" spans="1:12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f t="shared" si="0"/>
        <v>77.737933199999986</v>
      </c>
      <c r="F49" s="2"/>
      <c r="G49" s="1">
        <f t="shared" si="1"/>
        <v>0.79220664927860529</v>
      </c>
      <c r="H49" s="1">
        <v>179.89259300000001</v>
      </c>
      <c r="I49" s="2">
        <v>2608000</v>
      </c>
      <c r="J49" s="1">
        <f t="shared" si="2"/>
        <v>179.1160003</v>
      </c>
      <c r="K49" s="2"/>
      <c r="L49" s="1">
        <f t="shared" si="3"/>
        <v>0.43169798547514904</v>
      </c>
    </row>
    <row r="50" spans="1:12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f t="shared" si="0"/>
        <v>77.921581099999997</v>
      </c>
      <c r="F50" s="2"/>
      <c r="G50" s="1">
        <f t="shared" si="1"/>
        <v>0.12066929874692518</v>
      </c>
      <c r="H50" s="1">
        <v>177.634491</v>
      </c>
      <c r="I50" s="2">
        <v>2188600</v>
      </c>
      <c r="J50" s="1">
        <f t="shared" si="2"/>
        <v>178.5730758</v>
      </c>
      <c r="K50" s="2"/>
      <c r="L50" s="1">
        <f t="shared" si="3"/>
        <v>0.52837981785868438</v>
      </c>
    </row>
    <row r="51" spans="1:12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f t="shared" si="0"/>
        <v>78.072777299999998</v>
      </c>
      <c r="F51" s="2"/>
      <c r="G51" s="1">
        <f t="shared" si="1"/>
        <v>4.1864798314522042E-2</v>
      </c>
      <c r="H51" s="1">
        <v>176.770523</v>
      </c>
      <c r="I51" s="2">
        <v>1881700</v>
      </c>
      <c r="J51" s="1">
        <f t="shared" si="2"/>
        <v>177.65412739999999</v>
      </c>
      <c r="K51" s="2"/>
      <c r="L51" s="1">
        <f t="shared" si="3"/>
        <v>0.4998595834894915</v>
      </c>
    </row>
    <row r="52" spans="1:12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f t="shared" si="0"/>
        <v>78.237986700000008</v>
      </c>
      <c r="F52" s="2"/>
      <c r="G52" s="1">
        <f t="shared" si="1"/>
        <v>0.31043484690510725</v>
      </c>
      <c r="H52" s="1">
        <v>176.30909700000001</v>
      </c>
      <c r="I52" s="2">
        <v>2434000</v>
      </c>
      <c r="J52" s="1">
        <f t="shared" si="2"/>
        <v>176.71260360000002</v>
      </c>
      <c r="K52" s="2"/>
      <c r="L52" s="1">
        <f t="shared" si="3"/>
        <v>0.22886317658357369</v>
      </c>
    </row>
    <row r="53" spans="1:12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f t="shared" si="0"/>
        <v>78.293301499999998</v>
      </c>
      <c r="F53" s="2"/>
      <c r="G53" s="1">
        <f t="shared" si="1"/>
        <v>4.838193996481948E-2</v>
      </c>
      <c r="H53" s="1">
        <v>173.903717</v>
      </c>
      <c r="I53" s="2">
        <v>2737000</v>
      </c>
      <c r="J53" s="1">
        <f t="shared" si="2"/>
        <v>175.19869220000001</v>
      </c>
      <c r="K53" s="2"/>
      <c r="L53" s="1">
        <f t="shared" si="3"/>
        <v>0.74465067356784009</v>
      </c>
    </row>
    <row r="54" spans="1:12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f t="shared" si="0"/>
        <v>77.150113700000006</v>
      </c>
      <c r="F54" s="2"/>
      <c r="G54" s="1">
        <f t="shared" si="1"/>
        <v>1.5743657223424528</v>
      </c>
      <c r="H54" s="1">
        <v>170.37908899999999</v>
      </c>
      <c r="I54" s="2">
        <v>2491500</v>
      </c>
      <c r="J54" s="1">
        <f t="shared" si="2"/>
        <v>172.622479</v>
      </c>
      <c r="K54" s="2"/>
      <c r="L54" s="1">
        <f t="shared" si="3"/>
        <v>1.3167050094979702</v>
      </c>
    </row>
    <row r="55" spans="1:12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f t="shared" si="0"/>
        <v>77.488888500000002</v>
      </c>
      <c r="F55" s="2"/>
      <c r="G55" s="1">
        <f t="shared" si="1"/>
        <v>0.78629938113014775</v>
      </c>
      <c r="H55" s="1">
        <v>172.26414500000001</v>
      </c>
      <c r="I55" s="2">
        <v>2178400</v>
      </c>
      <c r="J55" s="1">
        <f t="shared" si="2"/>
        <v>172.0265426</v>
      </c>
      <c r="K55" s="2"/>
      <c r="L55" s="1">
        <f t="shared" si="3"/>
        <v>0.13792910881136308</v>
      </c>
    </row>
    <row r="56" spans="1:12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f t="shared" si="0"/>
        <v>78.490716599999999</v>
      </c>
      <c r="F56" s="2"/>
      <c r="G56" s="1">
        <f t="shared" si="1"/>
        <v>1.5641036445655045</v>
      </c>
      <c r="H56" s="1">
        <v>172.47030599999999</v>
      </c>
      <c r="I56" s="2">
        <v>2199000</v>
      </c>
      <c r="J56" s="1">
        <f t="shared" si="2"/>
        <v>171.99021430000002</v>
      </c>
      <c r="K56" s="2"/>
      <c r="L56" s="1">
        <f t="shared" si="3"/>
        <v>0.27836194596881753</v>
      </c>
    </row>
    <row r="57" spans="1:12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f t="shared" si="0"/>
        <v>79.3531409</v>
      </c>
      <c r="F57" s="2"/>
      <c r="G57" s="1">
        <f t="shared" si="1"/>
        <v>0.3380911816240737</v>
      </c>
      <c r="H57" s="1">
        <v>175.09165999999999</v>
      </c>
      <c r="I57" s="2">
        <v>3076100</v>
      </c>
      <c r="J57" s="1">
        <f t="shared" si="2"/>
        <v>173.7397508</v>
      </c>
      <c r="K57" s="2"/>
      <c r="L57" s="1">
        <f t="shared" si="3"/>
        <v>0.77211513101194795</v>
      </c>
    </row>
    <row r="58" spans="1:12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f t="shared" si="0"/>
        <v>77.880278599999997</v>
      </c>
      <c r="F58" s="2"/>
      <c r="G58" s="1">
        <f t="shared" si="1"/>
        <v>2.3501599609788126</v>
      </c>
      <c r="H58" s="1">
        <v>170.06492600000001</v>
      </c>
      <c r="I58" s="2">
        <v>5500000</v>
      </c>
      <c r="J58" s="1">
        <f t="shared" si="2"/>
        <v>172.05402219999999</v>
      </c>
      <c r="K58" s="2"/>
      <c r="L58" s="1">
        <f t="shared" si="3"/>
        <v>1.1696098935767492</v>
      </c>
    </row>
    <row r="59" spans="1:12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f t="shared" si="0"/>
        <v>76.693574900000002</v>
      </c>
      <c r="F59" s="2"/>
      <c r="G59" s="1">
        <f t="shared" si="1"/>
        <v>1.0681663979152682</v>
      </c>
      <c r="H59" s="1">
        <v>168.19955400000001</v>
      </c>
      <c r="I59" s="2">
        <v>3542700</v>
      </c>
      <c r="J59" s="1">
        <f t="shared" si="2"/>
        <v>170.13758680000001</v>
      </c>
      <c r="K59" s="2"/>
      <c r="L59" s="1">
        <f t="shared" si="3"/>
        <v>1.1522223180211297</v>
      </c>
    </row>
    <row r="60" spans="1:12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f t="shared" si="0"/>
        <v>77.177403900000002</v>
      </c>
      <c r="F60" s="2"/>
      <c r="G60" s="1">
        <f t="shared" si="1"/>
        <v>1.5446140049728641</v>
      </c>
      <c r="H60" s="1">
        <v>172.01869199999999</v>
      </c>
      <c r="I60" s="2">
        <v>2992500</v>
      </c>
      <c r="J60" s="1">
        <f t="shared" si="2"/>
        <v>170.48219739999999</v>
      </c>
      <c r="K60" s="2"/>
      <c r="L60" s="1">
        <f t="shared" si="3"/>
        <v>0.89321374446911705</v>
      </c>
    </row>
    <row r="61" spans="1:12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f t="shared" si="0"/>
        <v>78.206765799999999</v>
      </c>
      <c r="F61" s="2"/>
      <c r="G61" s="1">
        <f t="shared" si="1"/>
        <v>1.0384235696465069</v>
      </c>
      <c r="H61" s="1">
        <v>173.677887</v>
      </c>
      <c r="I61" s="2">
        <v>2818100</v>
      </c>
      <c r="J61" s="1">
        <f t="shared" si="2"/>
        <v>172.08446189999998</v>
      </c>
      <c r="K61" s="2"/>
      <c r="L61" s="1">
        <f t="shared" si="3"/>
        <v>0.91745997577689264</v>
      </c>
    </row>
    <row r="62" spans="1:12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f t="shared" si="0"/>
        <v>79.361748800000001</v>
      </c>
      <c r="F62" s="2"/>
      <c r="G62" s="1">
        <f t="shared" si="1"/>
        <v>0.7379776121293079</v>
      </c>
      <c r="H62" s="1">
        <v>173.137924</v>
      </c>
      <c r="I62" s="2">
        <v>2427500</v>
      </c>
      <c r="J62" s="1">
        <f t="shared" si="2"/>
        <v>173.0760665</v>
      </c>
      <c r="K62" s="2"/>
      <c r="L62" s="1">
        <f t="shared" si="3"/>
        <v>3.5727296811068447E-2</v>
      </c>
    </row>
    <row r="63" spans="1:12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f t="shared" si="0"/>
        <v>79.223523999999998</v>
      </c>
      <c r="F63" s="2"/>
      <c r="G63" s="1">
        <f t="shared" si="1"/>
        <v>0.4545779554157463</v>
      </c>
      <c r="H63" s="1">
        <v>172.08738700000001</v>
      </c>
      <c r="I63" s="2">
        <v>3254500</v>
      </c>
      <c r="J63" s="1">
        <f t="shared" si="2"/>
        <v>172.72064810000001</v>
      </c>
      <c r="K63" s="2"/>
      <c r="L63" s="1">
        <f t="shared" si="3"/>
        <v>0.36798809665231219</v>
      </c>
    </row>
    <row r="64" spans="1:12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f t="shared" si="0"/>
        <v>79.269658300000003</v>
      </c>
      <c r="F64" s="2"/>
      <c r="G64" s="1">
        <f t="shared" si="1"/>
        <v>3.7941007118242533E-2</v>
      </c>
      <c r="H64" s="1">
        <v>173.72699</v>
      </c>
      <c r="I64" s="2">
        <v>2399700</v>
      </c>
      <c r="J64" s="1">
        <f t="shared" si="2"/>
        <v>173.11729589999999</v>
      </c>
      <c r="K64" s="2"/>
      <c r="L64" s="1">
        <f t="shared" si="3"/>
        <v>0.3509495559671027</v>
      </c>
    </row>
    <row r="65" spans="1:12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f t="shared" si="0"/>
        <v>78.925642400000001</v>
      </c>
      <c r="F65" s="2"/>
      <c r="G65" s="1">
        <f t="shared" si="1"/>
        <v>0.20837891396712069</v>
      </c>
      <c r="H65" s="1">
        <v>175.88691700000001</v>
      </c>
      <c r="I65" s="2">
        <v>2948500</v>
      </c>
      <c r="J65" s="1">
        <f t="shared" si="2"/>
        <v>174.47903289999999</v>
      </c>
      <c r="K65" s="2"/>
      <c r="L65" s="1">
        <f t="shared" si="3"/>
        <v>0.80044844950009442</v>
      </c>
    </row>
    <row r="66" spans="1:12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f t="shared" si="0"/>
        <v>79.792338299999997</v>
      </c>
      <c r="F66" s="2"/>
      <c r="G66" s="1">
        <f t="shared" si="1"/>
        <v>1.0412608643224008</v>
      </c>
      <c r="H66" s="1">
        <v>177.879929</v>
      </c>
      <c r="I66" s="2">
        <v>2950800</v>
      </c>
      <c r="J66" s="1">
        <f t="shared" si="2"/>
        <v>176.45143759999999</v>
      </c>
      <c r="K66" s="2"/>
      <c r="L66" s="1">
        <f t="shared" si="3"/>
        <v>0.80306497086583206</v>
      </c>
    </row>
    <row r="67" spans="1:12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f t="shared" si="0"/>
        <v>79.9707516</v>
      </c>
      <c r="F67" s="2"/>
      <c r="G67" s="1">
        <f t="shared" si="1"/>
        <v>0.108655829013605</v>
      </c>
      <c r="H67" s="1">
        <v>176.839249</v>
      </c>
      <c r="I67" s="2">
        <v>1985700</v>
      </c>
      <c r="J67" s="1">
        <f t="shared" si="2"/>
        <v>176.96098659999998</v>
      </c>
      <c r="K67" s="2"/>
      <c r="L67" s="1">
        <f t="shared" si="3"/>
        <v>6.884082616749225E-2</v>
      </c>
    </row>
    <row r="68" spans="1:12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f t="shared" si="0"/>
        <v>80.1824376</v>
      </c>
      <c r="F68" s="2"/>
      <c r="G68" s="1">
        <f t="shared" si="1"/>
        <v>0.13109381677323728</v>
      </c>
      <c r="H68" s="1">
        <v>177.516693</v>
      </c>
      <c r="I68" s="2">
        <v>2489000</v>
      </c>
      <c r="J68" s="1">
        <f t="shared" si="2"/>
        <v>177.38610700000001</v>
      </c>
      <c r="K68" s="2"/>
      <c r="L68" s="1">
        <f t="shared" si="3"/>
        <v>7.3562659259314767E-2</v>
      </c>
    </row>
    <row r="69" spans="1:12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f t="shared" ref="E69:E101" si="4">0.5*C69+0.3*C68+0.2*C67</f>
        <v>79.340385100000006</v>
      </c>
      <c r="F69" s="2"/>
      <c r="G69" s="1">
        <f t="shared" ref="G69:G101" si="5">ABS(C69-E69)/C69*100</f>
        <v>0.92758680512667457</v>
      </c>
      <c r="H69" s="1">
        <v>176.151993</v>
      </c>
      <c r="I69" s="2">
        <v>1818600</v>
      </c>
      <c r="J69" s="1">
        <f t="shared" ref="J69:J101" si="6">0.5*H69+0.3*H68+0.2*H67</f>
        <v>176.69885420000003</v>
      </c>
      <c r="K69" s="2"/>
      <c r="L69" s="1">
        <f t="shared" ref="L69:L101" si="7">ABS(H69-J69)/H69*100</f>
        <v>0.3104484886526509</v>
      </c>
    </row>
    <row r="70" spans="1:12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f t="shared" si="4"/>
        <v>79.473702599999996</v>
      </c>
      <c r="F70" s="2"/>
      <c r="G70" s="1">
        <f t="shared" si="5"/>
        <v>0.34608204554796135</v>
      </c>
      <c r="H70" s="1">
        <v>177.565765</v>
      </c>
      <c r="I70" s="2">
        <v>2464500</v>
      </c>
      <c r="J70" s="1">
        <f t="shared" si="6"/>
        <v>177.13181900000001</v>
      </c>
      <c r="K70" s="2"/>
      <c r="L70" s="1">
        <f t="shared" si="7"/>
        <v>0.24438607295724585</v>
      </c>
    </row>
    <row r="71" spans="1:12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f t="shared" si="4"/>
        <v>79.112932199999989</v>
      </c>
      <c r="F71" s="2"/>
      <c r="G71" s="1">
        <f t="shared" si="5"/>
        <v>0.22977905264868984</v>
      </c>
      <c r="H71" s="1">
        <v>177.408691</v>
      </c>
      <c r="I71" s="2">
        <v>2336800</v>
      </c>
      <c r="J71" s="1">
        <f t="shared" si="6"/>
        <v>177.2044736</v>
      </c>
      <c r="K71" s="2"/>
      <c r="L71" s="1">
        <f t="shared" si="7"/>
        <v>0.11511127152164406</v>
      </c>
    </row>
    <row r="72" spans="1:12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f t="shared" si="4"/>
        <v>78.201881099999994</v>
      </c>
      <c r="F72" s="2"/>
      <c r="G72" s="1">
        <f t="shared" si="5"/>
        <v>1.3700678993307396</v>
      </c>
      <c r="H72" s="1">
        <v>176.603622</v>
      </c>
      <c r="I72" s="2">
        <v>1940400</v>
      </c>
      <c r="J72" s="1">
        <f t="shared" si="6"/>
        <v>177.03757130000002</v>
      </c>
      <c r="K72" s="2"/>
      <c r="L72" s="1">
        <f t="shared" si="7"/>
        <v>0.24571936582366538</v>
      </c>
    </row>
    <row r="73" spans="1:12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f t="shared" si="4"/>
        <v>75.670056700000004</v>
      </c>
      <c r="F73" s="2"/>
      <c r="G73" s="1">
        <f t="shared" si="5"/>
        <v>2.9797484291143306</v>
      </c>
      <c r="H73" s="1">
        <v>172.07759100000001</v>
      </c>
      <c r="I73" s="2">
        <v>3204300</v>
      </c>
      <c r="J73" s="1">
        <f t="shared" si="6"/>
        <v>174.50162030000001</v>
      </c>
      <c r="K73" s="2"/>
      <c r="L73" s="1">
        <f t="shared" si="7"/>
        <v>1.4086838884210093</v>
      </c>
    </row>
    <row r="74" spans="1:12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f t="shared" si="4"/>
        <v>72.968933699999994</v>
      </c>
      <c r="F74" s="2"/>
      <c r="G74" s="1">
        <f t="shared" si="5"/>
        <v>2.7853398720808626</v>
      </c>
      <c r="H74" s="1">
        <v>164.743652</v>
      </c>
      <c r="I74" s="2">
        <v>4092200</v>
      </c>
      <c r="J74" s="1">
        <f t="shared" si="6"/>
        <v>169.3158277</v>
      </c>
      <c r="K74" s="2"/>
      <c r="L74" s="1">
        <f t="shared" si="7"/>
        <v>2.775327391673946</v>
      </c>
    </row>
    <row r="75" spans="1:12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f t="shared" si="4"/>
        <v>72.052460999999994</v>
      </c>
      <c r="F75" s="2"/>
      <c r="G75" s="1">
        <f t="shared" si="5"/>
        <v>9.0554661793683586E-2</v>
      </c>
      <c r="H75" s="1">
        <v>164.134918</v>
      </c>
      <c r="I75" s="2">
        <v>3411700</v>
      </c>
      <c r="J75" s="1">
        <f t="shared" si="6"/>
        <v>165.9060728</v>
      </c>
      <c r="K75" s="2"/>
      <c r="L75" s="1">
        <f t="shared" si="7"/>
        <v>1.0790847076184027</v>
      </c>
    </row>
    <row r="76" spans="1:12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f t="shared" si="4"/>
        <v>69.535424000000006</v>
      </c>
      <c r="F76" s="2"/>
      <c r="G76" s="1">
        <f t="shared" si="5"/>
        <v>3.1628405011326031</v>
      </c>
      <c r="H76" s="1">
        <v>157.49176</v>
      </c>
      <c r="I76" s="2">
        <v>3951300</v>
      </c>
      <c r="J76" s="1">
        <f t="shared" si="6"/>
        <v>160.93508580000002</v>
      </c>
      <c r="K76" s="2"/>
      <c r="L76" s="1">
        <f t="shared" si="7"/>
        <v>2.1863529876102885</v>
      </c>
    </row>
    <row r="77" spans="1:12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f t="shared" si="4"/>
        <v>68.326684499999999</v>
      </c>
      <c r="F77" s="2"/>
      <c r="G77" s="1">
        <f t="shared" si="5"/>
        <v>1.4288858604389643</v>
      </c>
      <c r="H77" s="1">
        <v>160.077957</v>
      </c>
      <c r="I77" s="2">
        <v>9558100</v>
      </c>
      <c r="J77" s="1">
        <f t="shared" si="6"/>
        <v>160.11349010000001</v>
      </c>
      <c r="K77" s="2"/>
      <c r="L77" s="1">
        <f t="shared" si="7"/>
        <v>2.2197372246579333E-2</v>
      </c>
    </row>
    <row r="78" spans="1:12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f t="shared" si="4"/>
        <v>70.507836299999994</v>
      </c>
      <c r="F78" s="2"/>
      <c r="G78" s="1">
        <f t="shared" si="5"/>
        <v>4.2478493435520885</v>
      </c>
      <c r="H78" s="1">
        <v>162.12127699999999</v>
      </c>
      <c r="I78" s="2">
        <v>6744900</v>
      </c>
      <c r="J78" s="1">
        <f t="shared" si="6"/>
        <v>160.5823776</v>
      </c>
      <c r="K78" s="2"/>
      <c r="L78" s="1">
        <f t="shared" si="7"/>
        <v>0.94922728742137352</v>
      </c>
    </row>
    <row r="79" spans="1:12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f t="shared" si="4"/>
        <v>71.212135999999987</v>
      </c>
      <c r="F79" s="2"/>
      <c r="G79" s="1">
        <f t="shared" si="5"/>
        <v>0.11924879417002809</v>
      </c>
      <c r="H79" s="1">
        <v>159.80157500000001</v>
      </c>
      <c r="I79" s="2">
        <v>6108500</v>
      </c>
      <c r="J79" s="1">
        <f t="shared" si="6"/>
        <v>160.552762</v>
      </c>
      <c r="K79" s="2"/>
      <c r="L79" s="1">
        <f t="shared" si="7"/>
        <v>0.47007484125233889</v>
      </c>
    </row>
    <row r="80" spans="1:12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f t="shared" si="4"/>
        <v>73.41842170000001</v>
      </c>
      <c r="F80" s="2"/>
      <c r="G80" s="1">
        <f t="shared" si="5"/>
        <v>1.5894784264272297</v>
      </c>
      <c r="H80" s="1">
        <v>168.98161300000001</v>
      </c>
      <c r="I80" s="2">
        <v>4532500</v>
      </c>
      <c r="J80" s="1">
        <f t="shared" si="6"/>
        <v>164.85553440000001</v>
      </c>
      <c r="K80" s="2"/>
      <c r="L80" s="1">
        <f t="shared" si="7"/>
        <v>2.4417322848018967</v>
      </c>
    </row>
    <row r="81" spans="1:12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f t="shared" si="4"/>
        <v>72.732854899999992</v>
      </c>
      <c r="F81" s="2"/>
      <c r="G81" s="1">
        <f t="shared" si="5"/>
        <v>0.75993239139538771</v>
      </c>
      <c r="H81" s="1">
        <v>162.79248000000001</v>
      </c>
      <c r="I81" s="2">
        <v>5394700</v>
      </c>
      <c r="J81" s="1">
        <f t="shared" si="6"/>
        <v>164.05103890000001</v>
      </c>
      <c r="K81" s="2"/>
      <c r="L81" s="1">
        <f t="shared" si="7"/>
        <v>0.77310628844772</v>
      </c>
    </row>
    <row r="82" spans="1:12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f t="shared" si="4"/>
        <v>72.188981400000003</v>
      </c>
      <c r="F82" s="2"/>
      <c r="G82" s="1">
        <f t="shared" si="5"/>
        <v>1.3524564909414412</v>
      </c>
      <c r="H82" s="1">
        <v>161.913971</v>
      </c>
      <c r="I82" s="2">
        <v>5021600</v>
      </c>
      <c r="J82" s="1">
        <f t="shared" si="6"/>
        <v>163.59105210000001</v>
      </c>
      <c r="K82" s="2"/>
      <c r="L82" s="1">
        <f t="shared" si="7"/>
        <v>1.0357852936606746</v>
      </c>
    </row>
    <row r="83" spans="1:12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f t="shared" si="4"/>
        <v>68.600720100000004</v>
      </c>
      <c r="F83" s="2"/>
      <c r="G83" s="1">
        <f t="shared" si="5"/>
        <v>4.586531853704555</v>
      </c>
      <c r="H83" s="1">
        <v>150.88806199999999</v>
      </c>
      <c r="I83" s="2">
        <v>5849000</v>
      </c>
      <c r="J83" s="1">
        <f t="shared" si="6"/>
        <v>156.57671829999998</v>
      </c>
      <c r="K83" s="2"/>
      <c r="L83" s="1">
        <f t="shared" si="7"/>
        <v>3.7701168830705711</v>
      </c>
    </row>
    <row r="84" spans="1:12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f t="shared" si="4"/>
        <v>69.081013400000003</v>
      </c>
      <c r="F84" s="2"/>
      <c r="G84" s="1">
        <f t="shared" si="5"/>
        <v>1.7568521172765834</v>
      </c>
      <c r="H84" s="1">
        <v>159.60415599999999</v>
      </c>
      <c r="I84" s="2">
        <v>5477600</v>
      </c>
      <c r="J84" s="1">
        <f t="shared" si="6"/>
        <v>157.45129079999998</v>
      </c>
      <c r="K84" s="2"/>
      <c r="L84" s="1">
        <f t="shared" si="7"/>
        <v>1.3488779076655173</v>
      </c>
    </row>
    <row r="85" spans="1:12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f t="shared" si="4"/>
        <v>68.150494500000008</v>
      </c>
      <c r="F85" s="2"/>
      <c r="G85" s="1">
        <f t="shared" si="5"/>
        <v>0.4070019489719639</v>
      </c>
      <c r="H85" s="1">
        <v>151.411224</v>
      </c>
      <c r="I85" s="2">
        <v>4826900</v>
      </c>
      <c r="J85" s="1">
        <f t="shared" si="6"/>
        <v>153.7644712</v>
      </c>
      <c r="K85" s="2"/>
      <c r="L85" s="1">
        <f t="shared" si="7"/>
        <v>1.5542092176733202</v>
      </c>
    </row>
    <row r="86" spans="1:12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f t="shared" si="4"/>
        <v>65.011217599999995</v>
      </c>
      <c r="F86" s="2"/>
      <c r="G86" s="1">
        <f t="shared" si="5"/>
        <v>6.2772477065689909</v>
      </c>
      <c r="H86" s="1">
        <v>133.11039700000001</v>
      </c>
      <c r="I86" s="2">
        <v>7170500</v>
      </c>
      <c r="J86" s="1">
        <f t="shared" si="6"/>
        <v>143.8993969</v>
      </c>
      <c r="K86" s="2"/>
      <c r="L86" s="1">
        <f t="shared" si="7"/>
        <v>8.105302172601883</v>
      </c>
    </row>
    <row r="87" spans="1:12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f t="shared" si="4"/>
        <v>66.176338799999996</v>
      </c>
      <c r="F87" s="2"/>
      <c r="G87" s="1">
        <f t="shared" si="5"/>
        <v>3.3924529389888458</v>
      </c>
      <c r="H87" s="1">
        <v>147.482574</v>
      </c>
      <c r="I87" s="2">
        <v>6324800</v>
      </c>
      <c r="J87" s="1">
        <f t="shared" si="6"/>
        <v>143.9566509</v>
      </c>
      <c r="K87" s="2"/>
      <c r="L87" s="1">
        <f t="shared" si="7"/>
        <v>2.390738786536232</v>
      </c>
    </row>
    <row r="88" spans="1:12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f t="shared" si="4"/>
        <v>62.628236700000002</v>
      </c>
      <c r="F88" s="2"/>
      <c r="G88" s="1">
        <f t="shared" si="5"/>
        <v>4.9263050800705948</v>
      </c>
      <c r="H88" s="1">
        <v>133.524979</v>
      </c>
      <c r="I88" s="2">
        <v>5891000</v>
      </c>
      <c r="J88" s="1">
        <f t="shared" si="6"/>
        <v>137.6293411</v>
      </c>
      <c r="K88" s="2"/>
      <c r="L88" s="1">
        <f t="shared" si="7"/>
        <v>3.0738533948767763</v>
      </c>
    </row>
    <row r="89" spans="1:12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f t="shared" si="4"/>
        <v>62.762539099999998</v>
      </c>
      <c r="F89" s="2"/>
      <c r="G89" s="1">
        <f t="shared" si="5"/>
        <v>0.7225379820221377</v>
      </c>
      <c r="H89" s="1">
        <v>130.09974700000001</v>
      </c>
      <c r="I89" s="2">
        <v>8524800</v>
      </c>
      <c r="J89" s="1">
        <f t="shared" si="6"/>
        <v>134.603882</v>
      </c>
      <c r="K89" s="2"/>
      <c r="L89" s="1">
        <f t="shared" si="7"/>
        <v>3.4620628432121316</v>
      </c>
    </row>
    <row r="90" spans="1:12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f t="shared" si="4"/>
        <v>61.024714600000003</v>
      </c>
      <c r="F90" s="2"/>
      <c r="G90" s="1">
        <f t="shared" si="5"/>
        <v>0.39120856132992093</v>
      </c>
      <c r="H90" s="1">
        <v>118.067001</v>
      </c>
      <c r="I90" s="2">
        <v>7633900</v>
      </c>
      <c r="J90" s="1">
        <f t="shared" si="6"/>
        <v>124.76842040000001</v>
      </c>
      <c r="K90" s="2"/>
      <c r="L90" s="1">
        <f t="shared" si="7"/>
        <v>5.6759461519650234</v>
      </c>
    </row>
    <row r="91" spans="1:12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f t="shared" si="4"/>
        <v>60.859113100000002</v>
      </c>
      <c r="F91" s="2"/>
      <c r="G91" s="1">
        <f t="shared" si="5"/>
        <v>0.89182160235788555</v>
      </c>
      <c r="H91" s="1">
        <v>117.42538500000001</v>
      </c>
      <c r="I91" s="2">
        <v>6814100</v>
      </c>
      <c r="J91" s="1">
        <f t="shared" si="6"/>
        <v>120.15274220000001</v>
      </c>
      <c r="K91" s="2"/>
      <c r="L91" s="1">
        <f t="shared" si="7"/>
        <v>2.3226299832868333</v>
      </c>
    </row>
    <row r="92" spans="1:12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f t="shared" si="4"/>
        <v>58.499545999999995</v>
      </c>
      <c r="F92" s="2"/>
      <c r="G92" s="1">
        <f t="shared" si="5"/>
        <v>3.5543528445291517</v>
      </c>
      <c r="H92" s="1">
        <v>111.048721</v>
      </c>
      <c r="I92" s="2">
        <v>6801200</v>
      </c>
      <c r="J92" s="1">
        <f t="shared" si="6"/>
        <v>114.3653762</v>
      </c>
      <c r="K92" s="2"/>
      <c r="L92" s="1">
        <f t="shared" si="7"/>
        <v>2.9866667262201063</v>
      </c>
    </row>
    <row r="93" spans="1:12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f t="shared" si="4"/>
        <v>56.657480900000003</v>
      </c>
      <c r="F93" s="2"/>
      <c r="G93" s="1">
        <f t="shared" si="5"/>
        <v>2.4704727319934943</v>
      </c>
      <c r="H93" s="1">
        <v>102.520172</v>
      </c>
      <c r="I93" s="2">
        <v>8200400</v>
      </c>
      <c r="J93" s="1">
        <f t="shared" si="6"/>
        <v>108.0597793</v>
      </c>
      <c r="K93" s="2"/>
      <c r="L93" s="1">
        <f t="shared" si="7"/>
        <v>5.4034315315038679</v>
      </c>
    </row>
    <row r="94" spans="1:12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f t="shared" si="4"/>
        <v>58.305112999999999</v>
      </c>
      <c r="F94" s="2"/>
      <c r="G94" s="1">
        <f t="shared" si="5"/>
        <v>4.1643717306664643</v>
      </c>
      <c r="H94" s="1">
        <v>117.96828499999999</v>
      </c>
      <c r="I94" s="2">
        <v>5799100</v>
      </c>
      <c r="J94" s="1">
        <f t="shared" si="6"/>
        <v>111.9499383</v>
      </c>
      <c r="K94" s="2"/>
      <c r="L94" s="1">
        <f t="shared" si="7"/>
        <v>5.1016649941126087</v>
      </c>
    </row>
    <row r="95" spans="1:12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f t="shared" si="4"/>
        <v>59.56166060000001</v>
      </c>
      <c r="F95" s="2"/>
      <c r="G95" s="1">
        <f t="shared" si="5"/>
        <v>1.5566969437495539</v>
      </c>
      <c r="H95" s="1">
        <v>127.977478</v>
      </c>
      <c r="I95" s="2">
        <v>7159100</v>
      </c>
      <c r="J95" s="1">
        <f t="shared" si="6"/>
        <v>119.88325889999999</v>
      </c>
      <c r="K95" s="2"/>
      <c r="L95" s="1">
        <f t="shared" si="7"/>
        <v>6.324721526392338</v>
      </c>
    </row>
    <row r="96" spans="1:12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f t="shared" si="4"/>
        <v>62.162483800000004</v>
      </c>
      <c r="F96" s="2"/>
      <c r="G96" s="1">
        <f t="shared" si="5"/>
        <v>2.3943658676686552</v>
      </c>
      <c r="H96" s="1">
        <v>135.627487</v>
      </c>
      <c r="I96" s="2">
        <v>5594400</v>
      </c>
      <c r="J96" s="1">
        <f t="shared" si="6"/>
        <v>129.80064390000001</v>
      </c>
      <c r="K96" s="2"/>
      <c r="L96" s="1">
        <f t="shared" si="7"/>
        <v>4.2962110622900438</v>
      </c>
    </row>
    <row r="97" spans="1:12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f t="shared" si="4"/>
        <v>61.7322183</v>
      </c>
      <c r="F97" s="2"/>
      <c r="G97" s="1">
        <f t="shared" si="5"/>
        <v>1.1164908567474428</v>
      </c>
      <c r="H97" s="1">
        <v>129.57659899999999</v>
      </c>
      <c r="I97" s="2">
        <v>3924900</v>
      </c>
      <c r="J97" s="1">
        <f t="shared" si="6"/>
        <v>131.0720412</v>
      </c>
      <c r="K97" s="2"/>
      <c r="L97" s="1">
        <f t="shared" si="7"/>
        <v>1.1540989743063204</v>
      </c>
    </row>
    <row r="98" spans="1:12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f t="shared" si="4"/>
        <v>62.449081800000002</v>
      </c>
      <c r="F98" s="2"/>
      <c r="G98" s="1">
        <f t="shared" si="5"/>
        <v>0.54746392304219271</v>
      </c>
      <c r="H98" s="1">
        <v>130.05038500000001</v>
      </c>
      <c r="I98" s="2">
        <v>5035700</v>
      </c>
      <c r="J98" s="1">
        <f t="shared" si="6"/>
        <v>131.02366960000001</v>
      </c>
      <c r="K98" s="2"/>
      <c r="L98" s="1">
        <f t="shared" si="7"/>
        <v>0.74839040268892665</v>
      </c>
    </row>
    <row r="99" spans="1:12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f t="shared" si="4"/>
        <v>62.380327300000005</v>
      </c>
      <c r="F99" s="2"/>
      <c r="G99" s="1">
        <f t="shared" si="5"/>
        <v>0.45381158488460693</v>
      </c>
      <c r="H99" s="1">
        <v>132.06407200000001</v>
      </c>
      <c r="I99" s="2">
        <v>5296000</v>
      </c>
      <c r="J99" s="1">
        <f t="shared" si="6"/>
        <v>130.9624713</v>
      </c>
      <c r="K99" s="2"/>
      <c r="L99" s="1">
        <f t="shared" si="7"/>
        <v>0.83414109781501045</v>
      </c>
    </row>
    <row r="100" spans="1:12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f t="shared" si="4"/>
        <v>61.041719100000002</v>
      </c>
      <c r="F100" s="2"/>
      <c r="G100" s="1">
        <f t="shared" si="5"/>
        <v>2.820138684020816</v>
      </c>
      <c r="H100" s="1">
        <v>128.03671299999999</v>
      </c>
      <c r="I100" s="2">
        <v>4246100</v>
      </c>
      <c r="J100" s="1">
        <f t="shared" si="6"/>
        <v>129.64765510000001</v>
      </c>
      <c r="K100" s="2"/>
      <c r="L100" s="1">
        <f t="shared" si="7"/>
        <v>1.2581876418523934</v>
      </c>
    </row>
    <row r="101" spans="1:12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f t="shared" si="4"/>
        <v>60.522243599999996</v>
      </c>
      <c r="F101" s="2"/>
      <c r="G101" s="1">
        <f t="shared" si="5"/>
        <v>0.27191635524763919</v>
      </c>
      <c r="H101" s="1">
        <v>131.09671</v>
      </c>
      <c r="I101" s="2">
        <v>3504200</v>
      </c>
      <c r="J101" s="1">
        <f t="shared" si="6"/>
        <v>130.37218329999999</v>
      </c>
      <c r="K101" s="2"/>
      <c r="L101" s="1">
        <f t="shared" si="7"/>
        <v>0.55266581442052409</v>
      </c>
    </row>
    <row r="102" spans="1:12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2"/>
      <c r="F102" s="1">
        <v>59.490692000000003</v>
      </c>
      <c r="G102" s="1">
        <f>ABS(C102-F102)/C102*100</f>
        <v>0</v>
      </c>
      <c r="H102" s="1">
        <v>125.805862</v>
      </c>
      <c r="I102" s="2">
        <v>4031500</v>
      </c>
      <c r="J102" s="2"/>
      <c r="K102" s="1">
        <v>125.805862</v>
      </c>
      <c r="L102" s="1">
        <f>ABS(H102-K102)/H102*100</f>
        <v>0</v>
      </c>
    </row>
    <row r="103" spans="1:12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2"/>
      <c r="F103" s="1">
        <f>_xlfn.FORECAST.LINEAR(B103,C2:C102,B2:B102)</f>
        <v>69.783584779009885</v>
      </c>
      <c r="G103" s="1">
        <f t="shared" ref="G103:G166" si="8">ABS(C103-F103)/C103*100</f>
        <v>7.8896738018768158</v>
      </c>
      <c r="H103" s="1">
        <v>132.27136200000001</v>
      </c>
      <c r="I103" s="2">
        <v>4874300</v>
      </c>
      <c r="J103" s="2"/>
      <c r="K103" s="1">
        <f>_xlfn.FORECAST.LINEAR(B103,H2:H102,B2:B102)</f>
        <v>141.65945348099007</v>
      </c>
      <c r="L103" s="1">
        <f t="shared" ref="L103:L166" si="9">ABS(H103-K103)/H103*100</f>
        <v>7.0975994644933458</v>
      </c>
    </row>
    <row r="104" spans="1:12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2"/>
      <c r="F104" s="1">
        <f t="shared" ref="F104:F167" si="10">_xlfn.FORECAST.LINEAR(B104,C3:C103,B3:B103)</f>
        <v>69.448965135643547</v>
      </c>
      <c r="G104" s="1">
        <f t="shared" si="8"/>
        <v>8.6305227468486212</v>
      </c>
      <c r="H104" s="1">
        <v>133.495361</v>
      </c>
      <c r="I104" s="2">
        <v>4051700</v>
      </c>
      <c r="J104" s="2"/>
      <c r="K104" s="1">
        <f t="shared" ref="K104:K167" si="11">_xlfn.FORECAST.LINEAR(B104,H3:H103,B3:B103)</f>
        <v>140.62359863900983</v>
      </c>
      <c r="L104" s="1">
        <f t="shared" si="9"/>
        <v>5.3396893986524558</v>
      </c>
    </row>
    <row r="105" spans="1:12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2"/>
      <c r="F105" s="1">
        <f t="shared" si="10"/>
        <v>69.094574474653456</v>
      </c>
      <c r="G105" s="1">
        <f t="shared" si="8"/>
        <v>5.379050641772146</v>
      </c>
      <c r="H105" s="1">
        <v>137.453644</v>
      </c>
      <c r="I105" s="2">
        <v>3890600</v>
      </c>
      <c r="J105" s="2"/>
      <c r="K105" s="1">
        <f t="shared" si="11"/>
        <v>139.65523628019798</v>
      </c>
      <c r="L105" s="1">
        <f t="shared" si="9"/>
        <v>1.6016980096926245</v>
      </c>
    </row>
    <row r="106" spans="1:12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2"/>
      <c r="F106" s="1">
        <f t="shared" si="10"/>
        <v>68.804098857029686</v>
      </c>
      <c r="G106" s="1">
        <f t="shared" si="8"/>
        <v>4.1842266800904184</v>
      </c>
      <c r="H106" s="1">
        <v>141.579712</v>
      </c>
      <c r="I106" s="2">
        <v>4365000</v>
      </c>
      <c r="J106" s="2"/>
      <c r="K106" s="1">
        <f t="shared" si="11"/>
        <v>138.89279082356427</v>
      </c>
      <c r="L106" s="1">
        <f t="shared" si="9"/>
        <v>1.8978151166430763</v>
      </c>
    </row>
    <row r="107" spans="1:12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2"/>
      <c r="F107" s="1">
        <f t="shared" si="10"/>
        <v>68.544255018019797</v>
      </c>
      <c r="G107" s="1">
        <f t="shared" si="8"/>
        <v>1.7928115272501786</v>
      </c>
      <c r="H107" s="1">
        <v>136.160538</v>
      </c>
      <c r="I107" s="2">
        <v>3016300</v>
      </c>
      <c r="J107" s="2"/>
      <c r="K107" s="1">
        <f t="shared" si="11"/>
        <v>138.31653353029694</v>
      </c>
      <c r="L107" s="1">
        <f t="shared" si="9"/>
        <v>1.5834217181904304</v>
      </c>
    </row>
    <row r="108" spans="1:12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2"/>
      <c r="F108" s="1">
        <f t="shared" si="10"/>
        <v>68.325963926336627</v>
      </c>
      <c r="G108" s="1">
        <f t="shared" si="8"/>
        <v>3.4094820703079711</v>
      </c>
      <c r="H108" s="1">
        <v>138.77633700000001</v>
      </c>
      <c r="I108" s="2">
        <v>3486600</v>
      </c>
      <c r="J108" s="2"/>
      <c r="K108" s="1">
        <f t="shared" si="11"/>
        <v>137.51910958118808</v>
      </c>
      <c r="L108" s="1">
        <f t="shared" si="9"/>
        <v>0.90593788969364175</v>
      </c>
    </row>
    <row r="109" spans="1:12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2"/>
      <c r="F109" s="1">
        <f t="shared" si="10"/>
        <v>68.256355596831682</v>
      </c>
      <c r="G109" s="1">
        <f t="shared" si="8"/>
        <v>2.6190599814562914</v>
      </c>
      <c r="H109" s="1">
        <v>133.100525</v>
      </c>
      <c r="I109" s="2">
        <v>3252800</v>
      </c>
      <c r="J109" s="2"/>
      <c r="K109" s="1">
        <f t="shared" si="11"/>
        <v>136.89122465504946</v>
      </c>
      <c r="L109" s="1">
        <f t="shared" si="9"/>
        <v>2.8479975229620251</v>
      </c>
    </row>
    <row r="110" spans="1:12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2"/>
      <c r="F110" s="1">
        <f t="shared" si="10"/>
        <v>68.164687235049485</v>
      </c>
      <c r="G110" s="1">
        <f t="shared" si="8"/>
        <v>3.5164706625178699</v>
      </c>
      <c r="H110" s="1">
        <v>130.62290999999999</v>
      </c>
      <c r="I110" s="2">
        <v>4016700</v>
      </c>
      <c r="J110" s="2"/>
      <c r="K110" s="1">
        <f t="shared" si="11"/>
        <v>136.02306939207915</v>
      </c>
      <c r="L110" s="1">
        <f t="shared" si="9"/>
        <v>4.1341594610617394</v>
      </c>
    </row>
    <row r="111" spans="1:12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2"/>
      <c r="F111" s="1">
        <f t="shared" si="10"/>
        <v>68.088384515049498</v>
      </c>
      <c r="G111" s="1">
        <f t="shared" si="8"/>
        <v>2.2987914823510471</v>
      </c>
      <c r="H111" s="1">
        <v>136.53564499999999</v>
      </c>
      <c r="I111" s="2">
        <v>4750700</v>
      </c>
      <c r="J111" s="2"/>
      <c r="K111" s="1">
        <f t="shared" si="11"/>
        <v>135.0889955295049</v>
      </c>
      <c r="L111" s="1">
        <f t="shared" si="9"/>
        <v>1.0595397784183676</v>
      </c>
    </row>
    <row r="112" spans="1:12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2"/>
      <c r="F112" s="1">
        <f t="shared" si="10"/>
        <v>67.955493539207907</v>
      </c>
      <c r="G112" s="1">
        <f t="shared" si="8"/>
        <v>0.42258361711886583</v>
      </c>
      <c r="H112" s="1">
        <v>133.949432</v>
      </c>
      <c r="I112" s="2">
        <v>2529000</v>
      </c>
      <c r="J112" s="2"/>
      <c r="K112" s="1">
        <f t="shared" si="11"/>
        <v>134.35847368930686</v>
      </c>
      <c r="L112" s="1">
        <f t="shared" si="9"/>
        <v>0.30537023054107515</v>
      </c>
    </row>
    <row r="113" spans="1:12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2"/>
      <c r="F113" s="1">
        <f t="shared" si="10"/>
        <v>67.756434749108905</v>
      </c>
      <c r="G113" s="1">
        <f t="shared" si="8"/>
        <v>2.4525750851755967</v>
      </c>
      <c r="H113" s="1">
        <v>130.29716500000001</v>
      </c>
      <c r="I113" s="2">
        <v>2418100</v>
      </c>
      <c r="J113" s="2"/>
      <c r="K113" s="1">
        <f t="shared" si="11"/>
        <v>133.53396172495042</v>
      </c>
      <c r="L113" s="1">
        <f t="shared" si="9"/>
        <v>2.4841651197479306</v>
      </c>
    </row>
    <row r="114" spans="1:12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2"/>
      <c r="F114" s="1">
        <f t="shared" si="10"/>
        <v>67.47040543188119</v>
      </c>
      <c r="G114" s="1">
        <f t="shared" si="8"/>
        <v>0.83620221444613996</v>
      </c>
      <c r="H114" s="1">
        <v>131.313873</v>
      </c>
      <c r="I114" s="2">
        <v>2629700</v>
      </c>
      <c r="J114" s="2"/>
      <c r="K114" s="1">
        <f t="shared" si="11"/>
        <v>132.5933971877227</v>
      </c>
      <c r="L114" s="1">
        <f t="shared" si="9"/>
        <v>0.97440137777575109</v>
      </c>
    </row>
    <row r="115" spans="1:12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2"/>
      <c r="F115" s="1">
        <f t="shared" si="10"/>
        <v>67.281778508712875</v>
      </c>
      <c r="G115" s="1">
        <f t="shared" si="8"/>
        <v>0.72871942014817348</v>
      </c>
      <c r="H115" s="1">
        <v>132.94258099999999</v>
      </c>
      <c r="I115" s="2">
        <v>2786400</v>
      </c>
      <c r="J115" s="2"/>
      <c r="K115" s="1">
        <f t="shared" si="11"/>
        <v>131.71319795722766</v>
      </c>
      <c r="L115" s="1">
        <f t="shared" si="9"/>
        <v>0.92474738607062745</v>
      </c>
    </row>
    <row r="116" spans="1:12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2"/>
      <c r="F116" s="1">
        <f t="shared" si="10"/>
        <v>67.070762533861384</v>
      </c>
      <c r="G116" s="1">
        <f t="shared" si="8"/>
        <v>3.8168246110754271</v>
      </c>
      <c r="H116" s="1">
        <v>133.771759</v>
      </c>
      <c r="I116" s="2">
        <v>2837900</v>
      </c>
      <c r="J116" s="2"/>
      <c r="K116" s="1">
        <f t="shared" si="11"/>
        <v>130.96269061623758</v>
      </c>
      <c r="L116" s="1">
        <f t="shared" si="9"/>
        <v>2.0998964241491529</v>
      </c>
    </row>
    <row r="117" spans="1:12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2"/>
      <c r="F117" s="1">
        <f t="shared" si="10"/>
        <v>66.953374415643552</v>
      </c>
      <c r="G117" s="1">
        <f t="shared" si="8"/>
        <v>4.0529798966894717</v>
      </c>
      <c r="H117" s="1">
        <v>138.07551599999999</v>
      </c>
      <c r="I117" s="2">
        <v>3137700</v>
      </c>
      <c r="J117" s="2"/>
      <c r="K117" s="1">
        <f t="shared" si="11"/>
        <v>130.28818811405932</v>
      </c>
      <c r="L117" s="1">
        <f t="shared" si="9"/>
        <v>5.6399049676125568</v>
      </c>
    </row>
    <row r="118" spans="1:12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2"/>
      <c r="F118" s="1">
        <f t="shared" si="10"/>
        <v>66.832671995643551</v>
      </c>
      <c r="G118" s="1">
        <f t="shared" si="8"/>
        <v>2.6479315797402956</v>
      </c>
      <c r="H118" s="1">
        <v>140.91835</v>
      </c>
      <c r="I118" s="2">
        <v>3377900</v>
      </c>
      <c r="J118" s="2"/>
      <c r="K118" s="1">
        <f t="shared" si="11"/>
        <v>129.7918867166336</v>
      </c>
      <c r="L118" s="1">
        <f t="shared" si="9"/>
        <v>7.8956809268391268</v>
      </c>
    </row>
    <row r="119" spans="1:12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2"/>
      <c r="F119" s="1">
        <f t="shared" si="10"/>
        <v>66.649255218415817</v>
      </c>
      <c r="G119" s="1">
        <f t="shared" si="8"/>
        <v>6.0024804080101779</v>
      </c>
      <c r="H119" s="1">
        <v>144.274506</v>
      </c>
      <c r="I119" s="2">
        <v>2651200</v>
      </c>
      <c r="J119" s="2"/>
      <c r="K119" s="1">
        <f t="shared" si="11"/>
        <v>129.34558157485139</v>
      </c>
      <c r="L119" s="1">
        <f t="shared" si="9"/>
        <v>10.347583117109137</v>
      </c>
    </row>
    <row r="120" spans="1:12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2"/>
      <c r="F120" s="1">
        <f t="shared" si="10"/>
        <v>66.529319545742553</v>
      </c>
      <c r="G120" s="1">
        <f t="shared" si="8"/>
        <v>8.1101393138808984</v>
      </c>
      <c r="H120" s="1">
        <v>140.06944300000001</v>
      </c>
      <c r="I120" s="2">
        <v>4492600</v>
      </c>
      <c r="J120" s="2"/>
      <c r="K120" s="1">
        <f t="shared" si="11"/>
        <v>129.01470608752464</v>
      </c>
      <c r="L120" s="1">
        <f t="shared" si="9"/>
        <v>7.8923258890058996</v>
      </c>
    </row>
    <row r="121" spans="1:12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2"/>
      <c r="F121" s="1">
        <f t="shared" si="10"/>
        <v>66.475876819009898</v>
      </c>
      <c r="G121" s="1">
        <f t="shared" si="8"/>
        <v>6.6815876560468901</v>
      </c>
      <c r="H121" s="1">
        <v>135.47943100000001</v>
      </c>
      <c r="I121" s="2">
        <v>3681100</v>
      </c>
      <c r="J121" s="2"/>
      <c r="K121" s="1">
        <f t="shared" si="11"/>
        <v>128.54543995207911</v>
      </c>
      <c r="L121" s="1">
        <f t="shared" si="9"/>
        <v>5.1181135001378166</v>
      </c>
    </row>
    <row r="122" spans="1:12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2"/>
      <c r="F122" s="1">
        <f t="shared" si="10"/>
        <v>66.390742067722769</v>
      </c>
      <c r="G122" s="1">
        <f t="shared" si="8"/>
        <v>8.101363177328551</v>
      </c>
      <c r="H122" s="1">
        <v>133.45588699999999</v>
      </c>
      <c r="I122" s="2">
        <v>4123000</v>
      </c>
      <c r="J122" s="2"/>
      <c r="K122" s="1">
        <f t="shared" si="11"/>
        <v>127.9282237891088</v>
      </c>
      <c r="L122" s="1">
        <f t="shared" si="9"/>
        <v>4.1419403333561391</v>
      </c>
    </row>
    <row r="123" spans="1:12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2"/>
      <c r="F123" s="1">
        <f t="shared" si="10"/>
        <v>66.367716636633659</v>
      </c>
      <c r="G123" s="1">
        <f t="shared" si="8"/>
        <v>9.4916599680185705</v>
      </c>
      <c r="H123" s="1">
        <v>133.13014200000001</v>
      </c>
      <c r="I123" s="2">
        <v>3122300</v>
      </c>
      <c r="J123" s="2"/>
      <c r="K123" s="1">
        <f t="shared" si="11"/>
        <v>127.28090997108902</v>
      </c>
      <c r="L123" s="1">
        <f t="shared" si="9"/>
        <v>4.393619612387246</v>
      </c>
    </row>
    <row r="124" spans="1:12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2"/>
      <c r="F124" s="1">
        <f t="shared" si="10"/>
        <v>66.365249049900996</v>
      </c>
      <c r="G124" s="1">
        <f t="shared" si="8"/>
        <v>10.419258635858826</v>
      </c>
      <c r="H124" s="1">
        <v>131.323746</v>
      </c>
      <c r="I124" s="2">
        <v>2349500</v>
      </c>
      <c r="J124" s="2"/>
      <c r="K124" s="1">
        <f t="shared" si="11"/>
        <v>126.62432566455435</v>
      </c>
      <c r="L124" s="1">
        <f t="shared" si="9"/>
        <v>3.5785000646003895</v>
      </c>
    </row>
    <row r="125" spans="1:12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2"/>
      <c r="F125" s="1">
        <f t="shared" si="10"/>
        <v>66.395987816831678</v>
      </c>
      <c r="G125" s="1">
        <f t="shared" si="8"/>
        <v>11.295399470931011</v>
      </c>
      <c r="H125" s="1">
        <v>131.076965</v>
      </c>
      <c r="I125" s="2">
        <v>3096500</v>
      </c>
      <c r="J125" s="2"/>
      <c r="K125" s="1">
        <f t="shared" si="11"/>
        <v>125.90987175683161</v>
      </c>
      <c r="L125" s="1">
        <f t="shared" si="9"/>
        <v>3.9420299693148948</v>
      </c>
    </row>
    <row r="126" spans="1:12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2"/>
      <c r="F126" s="1">
        <f t="shared" si="10"/>
        <v>66.463761675247511</v>
      </c>
      <c r="G126" s="1">
        <f t="shared" si="8"/>
        <v>13.973541131887886</v>
      </c>
      <c r="H126" s="1">
        <v>135.14382900000001</v>
      </c>
      <c r="I126" s="2">
        <v>2740400</v>
      </c>
      <c r="J126" s="2"/>
      <c r="K126" s="1">
        <f t="shared" si="11"/>
        <v>125.24858538138604</v>
      </c>
      <c r="L126" s="1">
        <f t="shared" si="9"/>
        <v>7.3220092192400248</v>
      </c>
    </row>
    <row r="127" spans="1:12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2"/>
      <c r="F127" s="1">
        <f t="shared" si="10"/>
        <v>66.625480987920795</v>
      </c>
      <c r="G127" s="1">
        <f t="shared" si="8"/>
        <v>15.100139967580144</v>
      </c>
      <c r="H127" s="1">
        <v>132.54776000000001</v>
      </c>
      <c r="I127" s="2">
        <v>2356400</v>
      </c>
      <c r="J127" s="2"/>
      <c r="K127" s="1">
        <f t="shared" si="11"/>
        <v>124.80078568871276</v>
      </c>
      <c r="L127" s="1">
        <f t="shared" si="9"/>
        <v>5.8446663385991933</v>
      </c>
    </row>
    <row r="128" spans="1:12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2"/>
      <c r="F128" s="1">
        <f t="shared" si="10"/>
        <v>66.847599033069315</v>
      </c>
      <c r="G128" s="1">
        <f t="shared" si="8"/>
        <v>13.832354130280496</v>
      </c>
      <c r="H128" s="1">
        <v>125.944046</v>
      </c>
      <c r="I128" s="2">
        <v>4870400</v>
      </c>
      <c r="J128" s="2"/>
      <c r="K128" s="1">
        <f t="shared" si="11"/>
        <v>124.26513843762366</v>
      </c>
      <c r="L128" s="1">
        <f t="shared" si="9"/>
        <v>1.333058303031124</v>
      </c>
    </row>
    <row r="129" spans="1:12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2"/>
      <c r="F129" s="1">
        <f t="shared" si="10"/>
        <v>67.051381947326746</v>
      </c>
      <c r="G129" s="1">
        <f t="shared" si="8"/>
        <v>12.513360099309253</v>
      </c>
      <c r="H129" s="1">
        <v>121.383652</v>
      </c>
      <c r="I129" s="2">
        <v>5786200</v>
      </c>
      <c r="J129" s="2"/>
      <c r="K129" s="1">
        <f t="shared" si="11"/>
        <v>123.48082398019791</v>
      </c>
      <c r="L129" s="1">
        <f t="shared" si="9"/>
        <v>1.7277219342501851</v>
      </c>
    </row>
    <row r="130" spans="1:12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2"/>
      <c r="F130" s="1">
        <f t="shared" si="10"/>
        <v>67.215612929306928</v>
      </c>
      <c r="G130" s="1">
        <f t="shared" si="8"/>
        <v>12.834558856752921</v>
      </c>
      <c r="H130" s="1">
        <v>126.335655</v>
      </c>
      <c r="I130" s="2">
        <v>5226200</v>
      </c>
      <c r="J130" s="2"/>
      <c r="K130" s="1">
        <f t="shared" si="11"/>
        <v>122.54997244811874</v>
      </c>
      <c r="L130" s="1">
        <f t="shared" si="9"/>
        <v>2.9965274267832509</v>
      </c>
    </row>
    <row r="131" spans="1:12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2"/>
      <c r="F131" s="1">
        <f t="shared" si="10"/>
        <v>67.390554512673276</v>
      </c>
      <c r="G131" s="1">
        <f t="shared" si="8"/>
        <v>12.087953651030322</v>
      </c>
      <c r="H131" s="1">
        <v>124.70488</v>
      </c>
      <c r="I131" s="2">
        <v>4660300</v>
      </c>
      <c r="J131" s="2"/>
      <c r="K131" s="1">
        <f t="shared" si="11"/>
        <v>121.80493858475241</v>
      </c>
      <c r="L131" s="1">
        <f t="shared" si="9"/>
        <v>2.325443411073886</v>
      </c>
    </row>
    <row r="132" spans="1:12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2"/>
      <c r="F132" s="1">
        <f t="shared" si="10"/>
        <v>67.54389061821783</v>
      </c>
      <c r="G132" s="1">
        <f t="shared" si="8"/>
        <v>13.916158379973204</v>
      </c>
      <c r="H132" s="1">
        <v>135.27510100000001</v>
      </c>
      <c r="I132" s="2">
        <v>6405800</v>
      </c>
      <c r="J132" s="2"/>
      <c r="K132" s="1">
        <f t="shared" si="11"/>
        <v>121.0593712948514</v>
      </c>
      <c r="L132" s="1">
        <f t="shared" si="9"/>
        <v>10.508755565555706</v>
      </c>
    </row>
    <row r="133" spans="1:12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2"/>
      <c r="F133" s="1">
        <f t="shared" si="10"/>
        <v>67.761205809901</v>
      </c>
      <c r="G133" s="1">
        <f t="shared" si="8"/>
        <v>13.137262040230969</v>
      </c>
      <c r="H133" s="1">
        <v>131.208099</v>
      </c>
      <c r="I133" s="2">
        <v>4427800</v>
      </c>
      <c r="J133" s="2"/>
      <c r="K133" s="1">
        <f t="shared" si="11"/>
        <v>120.75948393148506</v>
      </c>
      <c r="L133" s="1">
        <f t="shared" si="9"/>
        <v>7.9633918547321842</v>
      </c>
    </row>
    <row r="134" spans="1:12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2"/>
      <c r="F134" s="1">
        <f t="shared" si="10"/>
        <v>67.977629810297017</v>
      </c>
      <c r="G134" s="1">
        <f t="shared" si="8"/>
        <v>14.522217409346888</v>
      </c>
      <c r="H134" s="1">
        <v>135.26516699999999</v>
      </c>
      <c r="I134" s="2">
        <v>2949700</v>
      </c>
      <c r="J134" s="2"/>
      <c r="K134" s="1">
        <f t="shared" si="11"/>
        <v>120.32145547504943</v>
      </c>
      <c r="L134" s="1">
        <f t="shared" si="9"/>
        <v>11.047716020600157</v>
      </c>
    </row>
    <row r="135" spans="1:12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2"/>
      <c r="F135" s="1">
        <f t="shared" si="10"/>
        <v>68.25062772970297</v>
      </c>
      <c r="G135" s="1">
        <f t="shared" si="8"/>
        <v>13.534293922340277</v>
      </c>
      <c r="H135" s="1">
        <v>136.91583299999999</v>
      </c>
      <c r="I135" s="2">
        <v>2374300</v>
      </c>
      <c r="J135" s="2"/>
      <c r="K135" s="1">
        <f t="shared" si="11"/>
        <v>120.06665552297019</v>
      </c>
      <c r="L135" s="1">
        <f t="shared" si="9"/>
        <v>12.306230118053476</v>
      </c>
    </row>
    <row r="136" spans="1:12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2"/>
      <c r="F136" s="1">
        <f t="shared" si="10"/>
        <v>68.522698001782189</v>
      </c>
      <c r="G136" s="1">
        <f t="shared" si="8"/>
        <v>13.744958691690199</v>
      </c>
      <c r="H136" s="1">
        <v>138.397446</v>
      </c>
      <c r="I136" s="2">
        <v>2958000</v>
      </c>
      <c r="J136" s="2"/>
      <c r="K136" s="1">
        <f t="shared" si="11"/>
        <v>119.91111776712862</v>
      </c>
      <c r="L136" s="1">
        <f t="shared" si="9"/>
        <v>13.357420073251486</v>
      </c>
    </row>
    <row r="137" spans="1:12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2"/>
      <c r="F137" s="1">
        <f t="shared" si="10"/>
        <v>68.809793164356435</v>
      </c>
      <c r="G137" s="1">
        <f t="shared" si="8"/>
        <v>12.792870437246236</v>
      </c>
      <c r="H137" s="1">
        <v>144.12506099999999</v>
      </c>
      <c r="I137" s="2">
        <v>4370200</v>
      </c>
      <c r="J137" s="2"/>
      <c r="K137" s="1">
        <f t="shared" si="11"/>
        <v>119.8280754158415</v>
      </c>
      <c r="L137" s="1">
        <f t="shared" si="9"/>
        <v>16.858265603203105</v>
      </c>
    </row>
    <row r="138" spans="1:12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2"/>
      <c r="F138" s="1">
        <f t="shared" si="10"/>
        <v>69.079333365940613</v>
      </c>
      <c r="G138" s="1">
        <f t="shared" si="8"/>
        <v>12.831056229722043</v>
      </c>
      <c r="H138" s="1">
        <v>147.75453200000001</v>
      </c>
      <c r="I138" s="2">
        <v>4291700</v>
      </c>
      <c r="J138" s="2"/>
      <c r="K138" s="1">
        <f t="shared" si="11"/>
        <v>119.99138079108903</v>
      </c>
      <c r="L138" s="1">
        <f t="shared" si="9"/>
        <v>18.790050520352892</v>
      </c>
    </row>
    <row r="139" spans="1:12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2"/>
      <c r="F139" s="1">
        <f t="shared" si="10"/>
        <v>69.368871251287132</v>
      </c>
      <c r="G139" s="1">
        <f t="shared" si="8"/>
        <v>12.504209311894337</v>
      </c>
      <c r="H139" s="1">
        <v>146.73033100000001</v>
      </c>
      <c r="I139" s="2">
        <v>3481800</v>
      </c>
      <c r="J139" s="2"/>
      <c r="K139" s="1">
        <f t="shared" si="11"/>
        <v>120.32731814712868</v>
      </c>
      <c r="L139" s="1">
        <f t="shared" si="9"/>
        <v>17.994243366677424</v>
      </c>
    </row>
    <row r="140" spans="1:12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2"/>
      <c r="F140" s="1">
        <f t="shared" si="10"/>
        <v>69.689195532079225</v>
      </c>
      <c r="G140" s="1">
        <f t="shared" si="8"/>
        <v>12.014478308983811</v>
      </c>
      <c r="H140" s="1">
        <v>145.02995300000001</v>
      </c>
      <c r="I140" s="2">
        <v>4135500</v>
      </c>
      <c r="J140" s="2"/>
      <c r="K140" s="1">
        <f t="shared" si="11"/>
        <v>120.7140446366336</v>
      </c>
      <c r="L140" s="1">
        <f t="shared" si="9"/>
        <v>16.76612855508986</v>
      </c>
    </row>
    <row r="141" spans="1:12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2"/>
      <c r="F141" s="1">
        <f t="shared" si="10"/>
        <v>69.988586167326744</v>
      </c>
      <c r="G141" s="1">
        <f t="shared" si="8"/>
        <v>12.709970445976326</v>
      </c>
      <c r="H141" s="1">
        <v>145.358093</v>
      </c>
      <c r="I141" s="2">
        <v>2071100</v>
      </c>
      <c r="J141" s="2"/>
      <c r="K141" s="1">
        <f t="shared" si="11"/>
        <v>121.01305950554453</v>
      </c>
      <c r="L141" s="1">
        <f t="shared" si="9"/>
        <v>16.748316514069476</v>
      </c>
    </row>
    <row r="142" spans="1:12" x14ac:dyDescent="0.3">
      <c r="A142" s="3">
        <v>43984</v>
      </c>
      <c r="B142" s="2">
        <v>141</v>
      </c>
      <c r="C142" s="1">
        <v>80.550545</v>
      </c>
      <c r="D142" s="2">
        <v>87642800</v>
      </c>
      <c r="E142" s="2"/>
      <c r="F142" s="1">
        <f t="shared" si="10"/>
        <v>70.334823745148526</v>
      </c>
      <c r="G142" s="1">
        <f t="shared" si="8"/>
        <v>12.682373849675969</v>
      </c>
      <c r="H142" s="1">
        <v>147.51589999999999</v>
      </c>
      <c r="I142" s="2">
        <v>3625800</v>
      </c>
      <c r="J142" s="2"/>
      <c r="K142" s="1">
        <f t="shared" si="11"/>
        <v>121.3161986562376</v>
      </c>
      <c r="L142" s="1">
        <f t="shared" si="9"/>
        <v>17.760594853681795</v>
      </c>
    </row>
    <row r="143" spans="1:12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2"/>
      <c r="F143" s="1">
        <f t="shared" si="10"/>
        <v>70.684845536435645</v>
      </c>
      <c r="G143" s="1">
        <f t="shared" si="8"/>
        <v>12.728272476009142</v>
      </c>
      <c r="H143" s="1">
        <v>152.48779300000001</v>
      </c>
      <c r="I143" s="2">
        <v>2992700</v>
      </c>
      <c r="J143" s="2"/>
      <c r="K143" s="1">
        <f t="shared" si="11"/>
        <v>121.72397731742574</v>
      </c>
      <c r="L143" s="1">
        <f t="shared" si="9"/>
        <v>20.174608784963052</v>
      </c>
    </row>
    <row r="144" spans="1:12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2"/>
      <c r="F144" s="1">
        <f t="shared" si="10"/>
        <v>71.072224848910906</v>
      </c>
      <c r="G144" s="1">
        <f t="shared" si="8"/>
        <v>11.487710080387481</v>
      </c>
      <c r="H144" s="1">
        <v>155.03338600000001</v>
      </c>
      <c r="I144" s="2">
        <v>3768200</v>
      </c>
      <c r="J144" s="2"/>
      <c r="K144" s="1">
        <f t="shared" si="11"/>
        <v>122.34762209663366</v>
      </c>
      <c r="L144" s="1">
        <f t="shared" si="9"/>
        <v>21.08304846245592</v>
      </c>
    </row>
    <row r="145" spans="1:12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2"/>
      <c r="F145" s="1">
        <f t="shared" si="10"/>
        <v>71.460436251287135</v>
      </c>
      <c r="G145" s="1">
        <f t="shared" si="8"/>
        <v>13.468737361969335</v>
      </c>
      <c r="H145" s="1">
        <v>160.46267700000001</v>
      </c>
      <c r="I145" s="2">
        <v>4524900</v>
      </c>
      <c r="J145" s="2"/>
      <c r="K145" s="1">
        <f t="shared" si="11"/>
        <v>123.11140453148511</v>
      </c>
      <c r="L145" s="1">
        <f t="shared" si="9"/>
        <v>23.277233788462162</v>
      </c>
    </row>
    <row r="146" spans="1:12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2"/>
      <c r="F146" s="1">
        <f t="shared" si="10"/>
        <v>71.940248582970312</v>
      </c>
      <c r="G146" s="1">
        <f t="shared" si="8"/>
        <v>13.399749200846028</v>
      </c>
      <c r="H146" s="1">
        <v>162.00396699999999</v>
      </c>
      <c r="I146" s="2">
        <v>3573400</v>
      </c>
      <c r="J146" s="2"/>
      <c r="K146" s="1">
        <f t="shared" si="11"/>
        <v>124.09473994158411</v>
      </c>
      <c r="L146" s="1">
        <f t="shared" si="9"/>
        <v>23.400184427839278</v>
      </c>
    </row>
    <row r="147" spans="1:12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2"/>
      <c r="F147" s="1">
        <f t="shared" si="10"/>
        <v>72.468906378415852</v>
      </c>
      <c r="G147" s="1">
        <f t="shared" si="8"/>
        <v>15.433794796445302</v>
      </c>
      <c r="H147" s="1">
        <v>157.21107499999999</v>
      </c>
      <c r="I147" s="2">
        <v>3679100</v>
      </c>
      <c r="J147" s="2"/>
      <c r="K147" s="1">
        <f t="shared" si="11"/>
        <v>125.19986900415839</v>
      </c>
      <c r="L147" s="1">
        <f t="shared" si="9"/>
        <v>20.361928061265154</v>
      </c>
    </row>
    <row r="148" spans="1:12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2"/>
      <c r="F148" s="1">
        <f t="shared" si="10"/>
        <v>73.076935490495075</v>
      </c>
      <c r="G148" s="1">
        <f t="shared" si="8"/>
        <v>16.863166835596079</v>
      </c>
      <c r="H148" s="1">
        <v>153.25344799999999</v>
      </c>
      <c r="I148" s="2">
        <v>3309800</v>
      </c>
      <c r="J148" s="2"/>
      <c r="K148" s="1">
        <f t="shared" si="11"/>
        <v>126.10824409999996</v>
      </c>
      <c r="L148" s="1">
        <f t="shared" si="9"/>
        <v>17.7126219698496</v>
      </c>
    </row>
    <row r="149" spans="1:12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2"/>
      <c r="F149" s="1">
        <f t="shared" si="10"/>
        <v>73.760318982970318</v>
      </c>
      <c r="G149" s="1">
        <f t="shared" si="8"/>
        <v>11.853773472168076</v>
      </c>
      <c r="H149" s="1">
        <v>142.633499</v>
      </c>
      <c r="I149" s="2">
        <v>4184900</v>
      </c>
      <c r="J149" s="2"/>
      <c r="K149" s="1">
        <f t="shared" si="11"/>
        <v>126.87734118653458</v>
      </c>
      <c r="L149" s="1">
        <f t="shared" si="9"/>
        <v>11.046604005322354</v>
      </c>
    </row>
    <row r="150" spans="1:12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2"/>
      <c r="F150" s="1">
        <f t="shared" si="10"/>
        <v>74.289378834257448</v>
      </c>
      <c r="G150" s="1">
        <f t="shared" si="8"/>
        <v>11.981439439711689</v>
      </c>
      <c r="H150" s="1">
        <v>143.69747899999999</v>
      </c>
      <c r="I150" s="2">
        <v>3612400</v>
      </c>
      <c r="J150" s="2"/>
      <c r="K150" s="1">
        <f t="shared" si="11"/>
        <v>127.27085099425742</v>
      </c>
      <c r="L150" s="1">
        <f t="shared" si="9"/>
        <v>11.431396096895043</v>
      </c>
    </row>
    <row r="151" spans="1:12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2"/>
      <c r="F151" s="1">
        <f t="shared" si="10"/>
        <v>74.860879833465347</v>
      </c>
      <c r="G151" s="1">
        <f t="shared" si="8"/>
        <v>12.387830345152498</v>
      </c>
      <c r="H151" s="1">
        <v>145.80557300000001</v>
      </c>
      <c r="I151" s="2">
        <v>3314000</v>
      </c>
      <c r="J151" s="2"/>
      <c r="K151" s="1">
        <f t="shared" si="11"/>
        <v>127.74749077861384</v>
      </c>
      <c r="L151" s="1">
        <f t="shared" si="9"/>
        <v>12.385042526039914</v>
      </c>
    </row>
    <row r="152" spans="1:12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2"/>
      <c r="F152" s="1">
        <f t="shared" si="10"/>
        <v>75.45929882475248</v>
      </c>
      <c r="G152" s="1">
        <f t="shared" si="8"/>
        <v>13.967532936965613</v>
      </c>
      <c r="H152" s="1">
        <v>148.27162200000001</v>
      </c>
      <c r="I152" s="2">
        <v>3804500</v>
      </c>
      <c r="J152" s="2"/>
      <c r="K152" s="1">
        <f t="shared" si="11"/>
        <v>128.28306514435641</v>
      </c>
      <c r="L152" s="1">
        <f t="shared" si="9"/>
        <v>13.481040124888896</v>
      </c>
    </row>
    <row r="153" spans="1:12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2"/>
      <c r="F153" s="1">
        <f t="shared" si="10"/>
        <v>76.148541709702982</v>
      </c>
      <c r="G153" s="1">
        <f t="shared" si="8"/>
        <v>13.060726002733308</v>
      </c>
      <c r="H153" s="1">
        <v>147.50595100000001</v>
      </c>
      <c r="I153" s="2">
        <v>3507600</v>
      </c>
      <c r="J153" s="2"/>
      <c r="K153" s="1">
        <f t="shared" si="11"/>
        <v>128.91759155960398</v>
      </c>
      <c r="L153" s="1">
        <f t="shared" si="9"/>
        <v>12.601769158720947</v>
      </c>
    </row>
    <row r="154" spans="1:12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2"/>
      <c r="F154" s="1">
        <f t="shared" si="10"/>
        <v>76.834916513267331</v>
      </c>
      <c r="G154" s="1">
        <f t="shared" si="8"/>
        <v>12.312008270073264</v>
      </c>
      <c r="H154" s="1">
        <v>147.39656099999999</v>
      </c>
      <c r="I154" s="2">
        <v>2581600</v>
      </c>
      <c r="J154" s="2"/>
      <c r="K154" s="1">
        <f t="shared" si="11"/>
        <v>129.5293131481188</v>
      </c>
      <c r="L154" s="1">
        <f t="shared" si="9"/>
        <v>12.121889229071762</v>
      </c>
    </row>
    <row r="155" spans="1:12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2"/>
      <c r="F155" s="1">
        <f t="shared" si="10"/>
        <v>77.512649699405941</v>
      </c>
      <c r="G155" s="1">
        <f t="shared" si="8"/>
        <v>11.030107354207063</v>
      </c>
      <c r="H155" s="1">
        <v>144.55264299999999</v>
      </c>
      <c r="I155" s="2">
        <v>5265900</v>
      </c>
      <c r="J155" s="2"/>
      <c r="K155" s="1">
        <f t="shared" si="11"/>
        <v>130.10475301346531</v>
      </c>
      <c r="L155" s="1">
        <f t="shared" si="9"/>
        <v>9.994898527406848</v>
      </c>
    </row>
    <row r="156" spans="1:12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2"/>
      <c r="F156" s="1">
        <f t="shared" si="10"/>
        <v>78.118052828910891</v>
      </c>
      <c r="G156" s="1">
        <f t="shared" si="8"/>
        <v>12.621374303277749</v>
      </c>
      <c r="H156" s="1">
        <v>144.12506099999999</v>
      </c>
      <c r="I156" s="2">
        <v>2529900</v>
      </c>
      <c r="J156" s="2"/>
      <c r="K156" s="1">
        <f t="shared" si="11"/>
        <v>130.51142083603958</v>
      </c>
      <c r="L156" s="1">
        <f t="shared" si="9"/>
        <v>9.4457133752473563</v>
      </c>
    </row>
    <row r="157" spans="1:12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2"/>
      <c r="F157" s="1">
        <f t="shared" si="10"/>
        <v>78.850921646534658</v>
      </c>
      <c r="G157" s="1">
        <f t="shared" si="8"/>
        <v>13.644860797926114</v>
      </c>
      <c r="H157" s="1">
        <v>144.04551699999999</v>
      </c>
      <c r="I157" s="2">
        <v>2309800</v>
      </c>
      <c r="J157" s="2"/>
      <c r="K157" s="1">
        <f t="shared" si="11"/>
        <v>130.95494483801983</v>
      </c>
      <c r="L157" s="1">
        <f t="shared" si="9"/>
        <v>9.0878025464549257</v>
      </c>
    </row>
    <row r="158" spans="1:12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2"/>
      <c r="F158" s="1">
        <f t="shared" si="10"/>
        <v>79.685998372871296</v>
      </c>
      <c r="G158" s="1">
        <f t="shared" si="8"/>
        <v>11.16214030942624</v>
      </c>
      <c r="H158" s="1">
        <v>137.57212799999999</v>
      </c>
      <c r="I158" s="2">
        <v>3371200</v>
      </c>
      <c r="J158" s="2"/>
      <c r="K158" s="1">
        <f t="shared" si="11"/>
        <v>131.41623973801978</v>
      </c>
      <c r="L158" s="1">
        <f t="shared" si="9"/>
        <v>4.4746623836335582</v>
      </c>
    </row>
    <row r="159" spans="1:12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2"/>
      <c r="F159" s="1">
        <f t="shared" si="10"/>
        <v>80.448009506732689</v>
      </c>
      <c r="G159" s="1">
        <f t="shared" si="8"/>
        <v>11.487665314784508</v>
      </c>
      <c r="H159" s="1">
        <v>141.65901199999999</v>
      </c>
      <c r="I159" s="2">
        <v>4019000</v>
      </c>
      <c r="J159" s="2"/>
      <c r="K159" s="1">
        <f t="shared" si="11"/>
        <v>131.69151404970299</v>
      </c>
      <c r="L159" s="1">
        <f t="shared" si="9"/>
        <v>7.0362610959739031</v>
      </c>
    </row>
    <row r="160" spans="1:12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2"/>
      <c r="F160" s="1">
        <f t="shared" si="10"/>
        <v>81.179190196831698</v>
      </c>
      <c r="G160" s="1">
        <f t="shared" si="8"/>
        <v>7.851869554913514</v>
      </c>
      <c r="H160" s="1">
        <v>137.432907</v>
      </c>
      <c r="I160" s="2">
        <v>10255300</v>
      </c>
      <c r="J160" s="2"/>
      <c r="K160" s="1">
        <f t="shared" si="11"/>
        <v>132.04840851861388</v>
      </c>
      <c r="L160" s="1">
        <f t="shared" si="9"/>
        <v>3.9179106364868765</v>
      </c>
    </row>
    <row r="161" spans="1:12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2"/>
      <c r="F161" s="1">
        <f t="shared" si="10"/>
        <v>81.786718934455465</v>
      </c>
      <c r="G161" s="1">
        <f t="shared" si="8"/>
        <v>9.2536508097781009</v>
      </c>
      <c r="H161" s="1">
        <v>142.434631</v>
      </c>
      <c r="I161" s="2">
        <v>2971200</v>
      </c>
      <c r="J161" s="2"/>
      <c r="K161" s="1">
        <f t="shared" si="11"/>
        <v>132.21676109168322</v>
      </c>
      <c r="L161" s="1">
        <f t="shared" si="9"/>
        <v>7.1737258253695142</v>
      </c>
    </row>
    <row r="162" spans="1:12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2"/>
      <c r="F162" s="1">
        <f t="shared" si="10"/>
        <v>82.51849695564357</v>
      </c>
      <c r="G162" s="1">
        <f t="shared" si="8"/>
        <v>9.1996643587384845</v>
      </c>
      <c r="H162" s="1">
        <v>143.77702300000001</v>
      </c>
      <c r="I162" s="2">
        <v>3688000</v>
      </c>
      <c r="J162" s="2"/>
      <c r="K162" s="1">
        <f t="shared" si="11"/>
        <v>132.679374249901</v>
      </c>
      <c r="L162" s="1">
        <f t="shared" si="9"/>
        <v>7.7186524790536319</v>
      </c>
    </row>
    <row r="163" spans="1:12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2"/>
      <c r="F163" s="1">
        <f t="shared" si="10"/>
        <v>83.286134267722787</v>
      </c>
      <c r="G163" s="1">
        <f t="shared" si="8"/>
        <v>8.1813171344648818</v>
      </c>
      <c r="H163" s="1">
        <v>143.29972799999999</v>
      </c>
      <c r="I163" s="2">
        <v>2609500</v>
      </c>
      <c r="J163" s="2"/>
      <c r="K163" s="1">
        <f t="shared" si="11"/>
        <v>133.2465671443565</v>
      </c>
      <c r="L163" s="1">
        <f t="shared" si="9"/>
        <v>7.0154779746989355</v>
      </c>
    </row>
    <row r="164" spans="1:12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2"/>
      <c r="F164" s="1">
        <f t="shared" si="10"/>
        <v>84.058776951485157</v>
      </c>
      <c r="G164" s="1">
        <f t="shared" si="8"/>
        <v>7.329518282561069</v>
      </c>
      <c r="H164" s="1">
        <v>144.20462000000001</v>
      </c>
      <c r="I164" s="2">
        <v>2758500</v>
      </c>
      <c r="J164" s="2"/>
      <c r="K164" s="1">
        <f t="shared" si="11"/>
        <v>133.80160704930694</v>
      </c>
      <c r="L164" s="1">
        <f t="shared" si="9"/>
        <v>7.214063565156974</v>
      </c>
    </row>
    <row r="165" spans="1:12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2"/>
      <c r="F165" s="1">
        <f t="shared" si="10"/>
        <v>84.802864810495038</v>
      </c>
      <c r="G165" s="1">
        <f t="shared" si="8"/>
        <v>8.944943540476114</v>
      </c>
      <c r="H165" s="1">
        <v>146.39224200000001</v>
      </c>
      <c r="I165" s="2">
        <v>2336700</v>
      </c>
      <c r="J165" s="2"/>
      <c r="K165" s="1">
        <f t="shared" si="11"/>
        <v>134.38878312792082</v>
      </c>
      <c r="L165" s="1">
        <f t="shared" si="9"/>
        <v>8.1995184362837961</v>
      </c>
    </row>
    <row r="166" spans="1:12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2"/>
      <c r="F166" s="1">
        <f t="shared" si="10"/>
        <v>85.643654086138639</v>
      </c>
      <c r="G166" s="1">
        <f t="shared" si="8"/>
        <v>7.7559472487143264</v>
      </c>
      <c r="H166" s="1">
        <v>144.15489199999999</v>
      </c>
      <c r="I166" s="2">
        <v>2622000</v>
      </c>
      <c r="J166" s="2"/>
      <c r="K166" s="1">
        <f t="shared" si="11"/>
        <v>135.11260312930696</v>
      </c>
      <c r="L166" s="1">
        <f t="shared" si="9"/>
        <v>6.2726201970953772</v>
      </c>
    </row>
    <row r="167" spans="1:12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2"/>
      <c r="F167" s="1">
        <f t="shared" si="10"/>
        <v>86.454993959405954</v>
      </c>
      <c r="G167" s="1">
        <f t="shared" ref="G167:G230" si="12">ABS(C167-F167)/C167*100</f>
        <v>9.0014445258263365</v>
      </c>
      <c r="H167" s="1">
        <v>144.77140800000001</v>
      </c>
      <c r="I167" s="2">
        <v>3587800</v>
      </c>
      <c r="J167" s="2"/>
      <c r="K167" s="1">
        <f t="shared" si="11"/>
        <v>135.80810763069309</v>
      </c>
      <c r="L167" s="1">
        <f t="shared" ref="L167:L230" si="13">ABS(H167-K167)/H167*100</f>
        <v>6.1913470989429902</v>
      </c>
    </row>
    <row r="168" spans="1:12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2"/>
      <c r="F168" s="1">
        <f t="shared" ref="F168:F231" si="14">_xlfn.FORECAST.LINEAR(B168,C67:C167,B67:B167)</f>
        <v>87.381754580396063</v>
      </c>
      <c r="G168" s="1">
        <f t="shared" si="12"/>
        <v>8.4198044721427312</v>
      </c>
      <c r="H168" s="1">
        <v>140.57513399999999</v>
      </c>
      <c r="I168" s="2">
        <v>3167200</v>
      </c>
      <c r="J168" s="2"/>
      <c r="K168" s="1">
        <f t="shared" ref="K168:K231" si="15">_xlfn.FORECAST.LINEAR(B168,H67:H167,B67:B167)</f>
        <v>136.58752886693068</v>
      </c>
      <c r="L168" s="1">
        <f t="shared" si="13"/>
        <v>2.8366361956086124</v>
      </c>
    </row>
    <row r="169" spans="1:12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2"/>
      <c r="F169" s="1">
        <f t="shared" si="14"/>
        <v>88.304445068514866</v>
      </c>
      <c r="G169" s="1">
        <f t="shared" si="12"/>
        <v>7.6143891615907151</v>
      </c>
      <c r="H169" s="1">
        <v>141.64906300000001</v>
      </c>
      <c r="I169" s="2">
        <v>2325000</v>
      </c>
      <c r="J169" s="2"/>
      <c r="K169" s="1">
        <f t="shared" si="15"/>
        <v>137.19920371168317</v>
      </c>
      <c r="L169" s="1">
        <f t="shared" si="13"/>
        <v>3.1414675071425244</v>
      </c>
    </row>
    <row r="170" spans="1:12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2"/>
      <c r="F170" s="1">
        <f t="shared" si="14"/>
        <v>89.22502456831684</v>
      </c>
      <c r="G170" s="1">
        <f t="shared" si="12"/>
        <v>6.2186310674368119</v>
      </c>
      <c r="H170" s="1">
        <v>142.68322800000001</v>
      </c>
      <c r="I170" s="2">
        <v>2585700</v>
      </c>
      <c r="J170" s="2"/>
      <c r="K170" s="1">
        <f t="shared" si="15"/>
        <v>137.88877061128716</v>
      </c>
      <c r="L170" s="1">
        <f t="shared" si="13"/>
        <v>3.3602109062971697</v>
      </c>
    </row>
    <row r="171" spans="1:12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2"/>
      <c r="F171" s="1">
        <f t="shared" si="14"/>
        <v>90.089024205940603</v>
      </c>
      <c r="G171" s="1">
        <f t="shared" si="12"/>
        <v>6.851961611569914</v>
      </c>
      <c r="H171" s="1">
        <v>147.267303</v>
      </c>
      <c r="I171" s="2">
        <v>2649800</v>
      </c>
      <c r="J171" s="2"/>
      <c r="K171" s="1">
        <f t="shared" si="15"/>
        <v>138.61276756831688</v>
      </c>
      <c r="L171" s="1">
        <f t="shared" si="13"/>
        <v>5.8767528537431799</v>
      </c>
    </row>
    <row r="172" spans="1:12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2"/>
      <c r="F172" s="1">
        <f t="shared" si="14"/>
        <v>91.028778879405934</v>
      </c>
      <c r="G172" s="1">
        <f t="shared" si="12"/>
        <v>6.5231666134863362</v>
      </c>
      <c r="H172" s="1">
        <v>151.07576</v>
      </c>
      <c r="I172" s="2">
        <v>2984600</v>
      </c>
      <c r="J172" s="2"/>
      <c r="K172" s="1">
        <f t="shared" si="15"/>
        <v>139.56702983445547</v>
      </c>
      <c r="L172" s="1">
        <f t="shared" si="13"/>
        <v>7.6178535627055819</v>
      </c>
    </row>
    <row r="173" spans="1:12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2"/>
      <c r="F173" s="1">
        <f t="shared" si="14"/>
        <v>91.968110225544564</v>
      </c>
      <c r="G173" s="1">
        <f t="shared" si="12"/>
        <v>4.3820036001590488</v>
      </c>
      <c r="H173" s="1">
        <v>152.21929900000001</v>
      </c>
      <c r="I173" s="2">
        <v>3697600</v>
      </c>
      <c r="J173" s="2"/>
      <c r="K173" s="1">
        <f t="shared" si="15"/>
        <v>140.68691747960398</v>
      </c>
      <c r="L173" s="1">
        <f t="shared" si="13"/>
        <v>7.5761625471656062</v>
      </c>
    </row>
    <row r="174" spans="1:12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2"/>
      <c r="F174" s="1">
        <f t="shared" si="14"/>
        <v>92.812585412475244</v>
      </c>
      <c r="G174" s="1">
        <f t="shared" si="12"/>
        <v>3.30867395121536</v>
      </c>
      <c r="H174" s="1">
        <v>154.12851000000001</v>
      </c>
      <c r="I174" s="2">
        <v>4886500</v>
      </c>
      <c r="J174" s="2"/>
      <c r="K174" s="1">
        <f t="shared" si="15"/>
        <v>141.85131690415847</v>
      </c>
      <c r="L174" s="1">
        <f t="shared" si="13"/>
        <v>7.9655562075060224</v>
      </c>
    </row>
    <row r="175" spans="1:12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2"/>
      <c r="F175" s="1">
        <f t="shared" si="14"/>
        <v>93.563315713861385</v>
      </c>
      <c r="G175" s="1">
        <f t="shared" si="12"/>
        <v>4.5383248219981063</v>
      </c>
      <c r="H175" s="1">
        <v>152.527557</v>
      </c>
      <c r="I175" s="2">
        <v>4876200</v>
      </c>
      <c r="J175" s="2"/>
      <c r="K175" s="1">
        <f t="shared" si="15"/>
        <v>143.01350127445551</v>
      </c>
      <c r="L175" s="1">
        <f t="shared" si="13"/>
        <v>6.2375979217607833</v>
      </c>
    </row>
    <row r="176" spans="1:12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2"/>
      <c r="F176" s="1">
        <f t="shared" si="14"/>
        <v>94.330023486930685</v>
      </c>
      <c r="G176" s="1">
        <f t="shared" si="12"/>
        <v>2.4091348762521241</v>
      </c>
      <c r="H176" s="1">
        <v>153.889847</v>
      </c>
      <c r="I176" s="2">
        <v>2394000</v>
      </c>
      <c r="J176" s="2"/>
      <c r="K176" s="1">
        <f t="shared" si="15"/>
        <v>143.97336107564362</v>
      </c>
      <c r="L176" s="1">
        <f t="shared" si="13"/>
        <v>6.4438857518367527</v>
      </c>
    </row>
    <row r="177" spans="1:12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2"/>
      <c r="F177" s="1">
        <f t="shared" si="14"/>
        <v>95.050076235841601</v>
      </c>
      <c r="G177" s="1">
        <f t="shared" si="12"/>
        <v>1.9396666710221038</v>
      </c>
      <c r="H177" s="1">
        <v>153.740692</v>
      </c>
      <c r="I177" s="2">
        <v>1798600</v>
      </c>
      <c r="J177" s="2"/>
      <c r="K177" s="1">
        <f t="shared" si="15"/>
        <v>144.982014279406</v>
      </c>
      <c r="L177" s="1">
        <f t="shared" si="13"/>
        <v>5.6970458547135943</v>
      </c>
    </row>
    <row r="178" spans="1:12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2"/>
      <c r="F178" s="1">
        <f t="shared" si="14"/>
        <v>95.670153002178239</v>
      </c>
      <c r="G178" s="1">
        <f t="shared" si="12"/>
        <v>3.4067480822583325</v>
      </c>
      <c r="H178" s="1">
        <v>152.86563100000001</v>
      </c>
      <c r="I178" s="2">
        <v>2625600</v>
      </c>
      <c r="J178" s="2"/>
      <c r="K178" s="1">
        <f t="shared" si="15"/>
        <v>145.8553524215842</v>
      </c>
      <c r="L178" s="1">
        <f t="shared" si="13"/>
        <v>4.5859089008802822</v>
      </c>
    </row>
    <row r="179" spans="1:12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2"/>
      <c r="F179" s="1">
        <f t="shared" si="14"/>
        <v>96.097155845148535</v>
      </c>
      <c r="G179" s="1">
        <f t="shared" si="12"/>
        <v>4.1262328205441801</v>
      </c>
      <c r="H179" s="1">
        <v>148.58981299999999</v>
      </c>
      <c r="I179" s="2">
        <v>4368300</v>
      </c>
      <c r="J179" s="2"/>
      <c r="K179" s="1">
        <f t="shared" si="15"/>
        <v>146.74901121623765</v>
      </c>
      <c r="L179" s="1">
        <f t="shared" si="13"/>
        <v>1.2388479039019618</v>
      </c>
    </row>
    <row r="180" spans="1:12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2"/>
      <c r="F180" s="1">
        <f t="shared" si="14"/>
        <v>96.628055312871311</v>
      </c>
      <c r="G180" s="1">
        <f t="shared" si="12"/>
        <v>2.2774916622228467</v>
      </c>
      <c r="H180" s="1">
        <v>149.91233800000001</v>
      </c>
      <c r="I180" s="2">
        <v>3378300</v>
      </c>
      <c r="J180" s="2"/>
      <c r="K180" s="1">
        <f t="shared" si="15"/>
        <v>147.51929086990103</v>
      </c>
      <c r="L180" s="1">
        <f t="shared" si="13"/>
        <v>1.5962976510305495</v>
      </c>
    </row>
    <row r="181" spans="1:12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2"/>
      <c r="F181" s="1">
        <f t="shared" si="14"/>
        <v>97.186799689901022</v>
      </c>
      <c r="G181" s="1">
        <f t="shared" si="12"/>
        <v>4.5870048706832742</v>
      </c>
      <c r="H181" s="1">
        <v>151.155304</v>
      </c>
      <c r="I181" s="2">
        <v>3904200</v>
      </c>
      <c r="J181" s="2"/>
      <c r="K181" s="1">
        <f t="shared" si="15"/>
        <v>148.30267351089114</v>
      </c>
      <c r="L181" s="1">
        <f t="shared" si="13"/>
        <v>1.8872182540871085</v>
      </c>
    </row>
    <row r="182" spans="1:12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2"/>
      <c r="F182" s="1">
        <f t="shared" si="14"/>
        <v>97.737759933861412</v>
      </c>
      <c r="G182" s="1">
        <f t="shared" si="12"/>
        <v>3.2017137809845124</v>
      </c>
      <c r="H182" s="1">
        <v>153.71086099999999</v>
      </c>
      <c r="I182" s="2">
        <v>3311500</v>
      </c>
      <c r="J182" s="2"/>
      <c r="K182" s="1">
        <f t="shared" si="15"/>
        <v>149.32839374099015</v>
      </c>
      <c r="L182" s="1">
        <f t="shared" si="13"/>
        <v>2.8511109953445928</v>
      </c>
    </row>
    <row r="183" spans="1:12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2"/>
      <c r="F183" s="1">
        <f t="shared" si="14"/>
        <v>98.299022542970306</v>
      </c>
      <c r="G183" s="1">
        <f t="shared" si="12"/>
        <v>2.5534343321559581</v>
      </c>
      <c r="H183" s="1">
        <v>148.321335</v>
      </c>
      <c r="I183" s="2">
        <v>2749100</v>
      </c>
      <c r="J183" s="2"/>
      <c r="K183" s="1">
        <f t="shared" si="15"/>
        <v>150.33968023405947</v>
      </c>
      <c r="L183" s="1">
        <f t="shared" si="13"/>
        <v>1.3607922515391782</v>
      </c>
    </row>
    <row r="184" spans="1:12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2"/>
      <c r="F184" s="1">
        <f t="shared" si="14"/>
        <v>98.872738652673277</v>
      </c>
      <c r="G184" s="1">
        <f t="shared" si="12"/>
        <v>6.6234834171948975</v>
      </c>
      <c r="H184" s="1">
        <v>148.53015099999999</v>
      </c>
      <c r="I184" s="2">
        <v>4061200</v>
      </c>
      <c r="J184" s="2"/>
      <c r="K184" s="1">
        <f t="shared" si="15"/>
        <v>151.124997069703</v>
      </c>
      <c r="L184" s="1">
        <f t="shared" si="13"/>
        <v>1.7470163816793065</v>
      </c>
    </row>
    <row r="185" spans="1:12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2"/>
      <c r="F185" s="1">
        <f t="shared" si="14"/>
        <v>99.714335648118833</v>
      </c>
      <c r="G185" s="1">
        <f t="shared" si="12"/>
        <v>8.1432327622520031</v>
      </c>
      <c r="H185" s="1">
        <v>147.694885</v>
      </c>
      <c r="I185" s="2">
        <v>2105400</v>
      </c>
      <c r="J185" s="2"/>
      <c r="K185" s="1">
        <f t="shared" si="15"/>
        <v>151.70177380257428</v>
      </c>
      <c r="L185" s="1">
        <f t="shared" si="13"/>
        <v>2.7129502843475461</v>
      </c>
    </row>
    <row r="186" spans="1:12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2"/>
      <c r="F186" s="1">
        <f t="shared" si="14"/>
        <v>100.73401388039608</v>
      </c>
      <c r="G186" s="1">
        <f t="shared" si="12"/>
        <v>7.8195054660945962</v>
      </c>
      <c r="H186" s="1">
        <v>146.501633</v>
      </c>
      <c r="I186" s="2">
        <v>3078300</v>
      </c>
      <c r="J186" s="2"/>
      <c r="K186" s="1">
        <f t="shared" si="15"/>
        <v>152.42464523148519</v>
      </c>
      <c r="L186" s="1">
        <f t="shared" si="13"/>
        <v>4.0429666961358635</v>
      </c>
    </row>
    <row r="187" spans="1:12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2"/>
      <c r="F187" s="1">
        <f t="shared" si="14"/>
        <v>101.70987769207926</v>
      </c>
      <c r="G187" s="1">
        <f t="shared" si="12"/>
        <v>7.2626416397501377</v>
      </c>
      <c r="H187" s="1">
        <v>149.972015</v>
      </c>
      <c r="I187" s="2">
        <v>4181000</v>
      </c>
      <c r="J187" s="2"/>
      <c r="K187" s="1">
        <f t="shared" si="15"/>
        <v>152.94023060435649</v>
      </c>
      <c r="L187" s="1">
        <f t="shared" si="13"/>
        <v>1.979179651854706</v>
      </c>
    </row>
    <row r="188" spans="1:12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2"/>
      <c r="F188" s="1">
        <f t="shared" si="14"/>
        <v>102.54011879603965</v>
      </c>
      <c r="G188" s="1">
        <f t="shared" si="12"/>
        <v>9.6576186335856189</v>
      </c>
      <c r="H188" s="1">
        <v>151.72210699999999</v>
      </c>
      <c r="I188" s="2">
        <v>2502700</v>
      </c>
      <c r="J188" s="2"/>
      <c r="K188" s="1">
        <f t="shared" si="15"/>
        <v>153.22290904495054</v>
      </c>
      <c r="L188" s="1">
        <f t="shared" si="13"/>
        <v>0.98917822499693253</v>
      </c>
    </row>
    <row r="189" spans="1:12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2"/>
      <c r="F189" s="1">
        <f t="shared" si="14"/>
        <v>103.64256883920797</v>
      </c>
      <c r="G189" s="1">
        <f t="shared" si="12"/>
        <v>6.561929032543742</v>
      </c>
      <c r="H189" s="1">
        <v>154.23788500000001</v>
      </c>
      <c r="I189" s="2">
        <v>2519500</v>
      </c>
      <c r="J189" s="2"/>
      <c r="K189" s="1">
        <f t="shared" si="15"/>
        <v>153.85801674831689</v>
      </c>
      <c r="L189" s="1">
        <f t="shared" si="13"/>
        <v>0.24628725405766594</v>
      </c>
    </row>
    <row r="190" spans="1:12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2"/>
      <c r="F190" s="1">
        <f t="shared" si="14"/>
        <v>104.43634869663371</v>
      </c>
      <c r="G190" s="1">
        <f t="shared" si="12"/>
        <v>7.1952064624876941</v>
      </c>
      <c r="H190" s="1">
        <v>158.53358499999999</v>
      </c>
      <c r="I190" s="2">
        <v>2858800</v>
      </c>
      <c r="J190" s="2"/>
      <c r="K190" s="1">
        <f t="shared" si="15"/>
        <v>154.30556102910896</v>
      </c>
      <c r="L190" s="1">
        <f t="shared" si="13"/>
        <v>2.6669579009968332</v>
      </c>
    </row>
    <row r="191" spans="1:12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2"/>
      <c r="F191" s="1">
        <f t="shared" si="14"/>
        <v>105.31707220198025</v>
      </c>
      <c r="G191" s="1">
        <f t="shared" si="12"/>
        <v>3.5439788242372372</v>
      </c>
      <c r="H191" s="1">
        <v>159.378815</v>
      </c>
      <c r="I191" s="2">
        <v>3773700</v>
      </c>
      <c r="J191" s="2"/>
      <c r="K191" s="1">
        <f t="shared" si="15"/>
        <v>154.8410661784159</v>
      </c>
      <c r="L191" s="1">
        <f t="shared" si="13"/>
        <v>2.8471467939977484</v>
      </c>
    </row>
    <row r="192" spans="1:12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2"/>
      <c r="F192" s="1">
        <f t="shared" si="14"/>
        <v>106.00430546277229</v>
      </c>
      <c r="G192" s="1">
        <f t="shared" si="12"/>
        <v>6.037354305181335</v>
      </c>
      <c r="H192" s="1">
        <v>159.16999799999999</v>
      </c>
      <c r="I192" s="2">
        <v>2670100</v>
      </c>
      <c r="J192" s="2"/>
      <c r="K192" s="1">
        <f t="shared" si="15"/>
        <v>155.14773403029707</v>
      </c>
      <c r="L192" s="1">
        <f t="shared" si="13"/>
        <v>2.5270239493895827</v>
      </c>
    </row>
    <row r="193" spans="1:12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2"/>
      <c r="F193" s="1">
        <f t="shared" si="14"/>
        <v>106.79699957485151</v>
      </c>
      <c r="G193" s="1">
        <f t="shared" si="12"/>
        <v>6.9809131535719366</v>
      </c>
      <c r="H193" s="1">
        <v>158.979996</v>
      </c>
      <c r="I193" s="2">
        <v>2574900</v>
      </c>
      <c r="J193" s="2"/>
      <c r="K193" s="1">
        <f t="shared" si="15"/>
        <v>155.40850380495056</v>
      </c>
      <c r="L193" s="1">
        <f t="shared" si="13"/>
        <v>2.2465041419735878</v>
      </c>
    </row>
    <row r="194" spans="1:12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2"/>
      <c r="F194" s="1">
        <f t="shared" si="14"/>
        <v>107.55947325029706</v>
      </c>
      <c r="G194" s="1">
        <f t="shared" si="12"/>
        <v>6.2332434469635274</v>
      </c>
      <c r="H194" s="1">
        <v>160.279999</v>
      </c>
      <c r="I194" s="2">
        <v>2844700</v>
      </c>
      <c r="J194" s="2"/>
      <c r="K194" s="1">
        <f t="shared" si="15"/>
        <v>155.50689127643571</v>
      </c>
      <c r="L194" s="1">
        <f t="shared" si="13"/>
        <v>2.9779808793012874</v>
      </c>
    </row>
    <row r="195" spans="1:12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2"/>
      <c r="F195" s="1">
        <f t="shared" si="14"/>
        <v>108.25877142019804</v>
      </c>
      <c r="G195" s="1">
        <f t="shared" si="12"/>
        <v>5.3765690635224095</v>
      </c>
      <c r="H195" s="1">
        <v>158.759995</v>
      </c>
      <c r="I195" s="2">
        <v>2817200</v>
      </c>
      <c r="J195" s="2"/>
      <c r="K195" s="1">
        <f t="shared" si="15"/>
        <v>155.45434136732678</v>
      </c>
      <c r="L195" s="1">
        <f t="shared" si="13"/>
        <v>2.082170406136147</v>
      </c>
    </row>
    <row r="196" spans="1:12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2"/>
      <c r="F196" s="1">
        <f t="shared" si="14"/>
        <v>109.02405037762382</v>
      </c>
      <c r="G196" s="1">
        <f t="shared" si="12"/>
        <v>5.4951723560956793</v>
      </c>
      <c r="H196" s="1">
        <v>157.38000500000001</v>
      </c>
      <c r="I196" s="2">
        <v>1869300</v>
      </c>
      <c r="J196" s="2"/>
      <c r="K196" s="1">
        <f t="shared" si="15"/>
        <v>155.62236083603966</v>
      </c>
      <c r="L196" s="1">
        <f t="shared" si="13"/>
        <v>1.1168154200785227</v>
      </c>
    </row>
    <row r="197" spans="1:12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2"/>
      <c r="F197" s="1">
        <f t="shared" si="14"/>
        <v>109.78842601247527</v>
      </c>
      <c r="G197" s="1">
        <f t="shared" si="12"/>
        <v>4.9518477006053452</v>
      </c>
      <c r="H197" s="1">
        <v>156.85000600000001</v>
      </c>
      <c r="I197" s="2">
        <v>2098100</v>
      </c>
      <c r="J197" s="2"/>
      <c r="K197" s="1">
        <f t="shared" si="15"/>
        <v>155.91564243326741</v>
      </c>
      <c r="L197" s="1">
        <f t="shared" si="13"/>
        <v>0.59570515204991437</v>
      </c>
    </row>
    <row r="198" spans="1:12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2"/>
      <c r="F198" s="1">
        <f t="shared" si="14"/>
        <v>110.59088251128716</v>
      </c>
      <c r="G198" s="1">
        <f t="shared" si="12"/>
        <v>6.3355063243802929</v>
      </c>
      <c r="H198" s="1">
        <v>156.16999799999999</v>
      </c>
      <c r="I198" s="2">
        <v>1600300</v>
      </c>
      <c r="J198" s="2"/>
      <c r="K198" s="1">
        <f t="shared" si="15"/>
        <v>156.32649700990106</v>
      </c>
      <c r="L198" s="1">
        <f t="shared" si="13"/>
        <v>0.10021067548522898</v>
      </c>
    </row>
    <row r="199" spans="1:12" x14ac:dyDescent="0.3">
      <c r="A199" s="3">
        <v>44064</v>
      </c>
      <c r="B199" s="2">
        <v>198</v>
      </c>
      <c r="C199" s="1">
        <v>124.1558</v>
      </c>
      <c r="D199" s="2">
        <v>338054800</v>
      </c>
      <c r="E199" s="2"/>
      <c r="F199" s="1">
        <f t="shared" si="14"/>
        <v>111.41028222415845</v>
      </c>
      <c r="G199" s="1">
        <f t="shared" si="12"/>
        <v>10.265744955806776</v>
      </c>
      <c r="H199" s="1">
        <v>157.5</v>
      </c>
      <c r="I199" s="2">
        <v>2507800</v>
      </c>
      <c r="J199" s="2"/>
      <c r="K199" s="1">
        <f t="shared" si="15"/>
        <v>156.57439898831689</v>
      </c>
      <c r="L199" s="1">
        <f t="shared" si="13"/>
        <v>0.58768318202102443</v>
      </c>
    </row>
    <row r="200" spans="1:12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2"/>
      <c r="F200" s="1">
        <f t="shared" si="14"/>
        <v>112.47231379029706</v>
      </c>
      <c r="G200" s="1">
        <f t="shared" si="12"/>
        <v>10.48101540512503</v>
      </c>
      <c r="H200" s="1">
        <v>159.36999499999999</v>
      </c>
      <c r="I200" s="2">
        <v>2087000</v>
      </c>
      <c r="J200" s="2"/>
      <c r="K200" s="1">
        <f t="shared" si="15"/>
        <v>156.86883961247531</v>
      </c>
      <c r="L200" s="1">
        <f t="shared" si="13"/>
        <v>1.5694016853829207</v>
      </c>
    </row>
    <row r="201" spans="1:12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2"/>
      <c r="F201" s="1">
        <f t="shared" si="14"/>
        <v>113.5540879744555</v>
      </c>
      <c r="G201" s="1">
        <f t="shared" si="12"/>
        <v>8.872423245290733</v>
      </c>
      <c r="H201" s="1">
        <v>164.529999</v>
      </c>
      <c r="I201" s="2">
        <v>7400500</v>
      </c>
      <c r="J201" s="2"/>
      <c r="K201" s="1">
        <f t="shared" si="15"/>
        <v>157.26210398237629</v>
      </c>
      <c r="L201" s="1">
        <f t="shared" si="13"/>
        <v>4.4173676908754587</v>
      </c>
    </row>
    <row r="202" spans="1:12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2"/>
      <c r="F202" s="1">
        <f t="shared" si="14"/>
        <v>114.49037944673275</v>
      </c>
      <c r="G202" s="1">
        <f t="shared" si="12"/>
        <v>9.3537503205879045</v>
      </c>
      <c r="H202" s="1">
        <v>165.30999800000001</v>
      </c>
      <c r="I202" s="2">
        <v>3466600</v>
      </c>
      <c r="J202" s="2"/>
      <c r="K202" s="1">
        <f t="shared" si="15"/>
        <v>157.76136143227728</v>
      </c>
      <c r="L202" s="1">
        <f t="shared" si="13"/>
        <v>4.5663521015363653</v>
      </c>
    </row>
    <row r="203" spans="1:12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2"/>
      <c r="F203" s="1">
        <f t="shared" si="14"/>
        <v>115.47523030752481</v>
      </c>
      <c r="G203" s="1">
        <f t="shared" si="12"/>
        <v>7.467841677408396</v>
      </c>
      <c r="H203" s="1">
        <v>165.990005</v>
      </c>
      <c r="I203" s="2">
        <v>4281100</v>
      </c>
      <c r="J203" s="2"/>
      <c r="K203" s="1">
        <f t="shared" si="15"/>
        <v>158.33224257188124</v>
      </c>
      <c r="L203" s="1">
        <f t="shared" si="13"/>
        <v>4.6133876724196483</v>
      </c>
    </row>
    <row r="204" spans="1:12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2"/>
      <c r="F204" s="1">
        <f t="shared" si="14"/>
        <v>116.34341512633669</v>
      </c>
      <c r="G204" s="1">
        <f t="shared" si="12"/>
        <v>6.6208908488071607</v>
      </c>
      <c r="H204" s="1">
        <v>168.38000500000001</v>
      </c>
      <c r="I204" s="2">
        <v>13011800</v>
      </c>
      <c r="J204" s="2"/>
      <c r="K204" s="1">
        <f t="shared" si="15"/>
        <v>158.80181761089116</v>
      </c>
      <c r="L204" s="1">
        <f t="shared" si="13"/>
        <v>5.6884351494756444</v>
      </c>
    </row>
    <row r="205" spans="1:12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2"/>
      <c r="F205" s="1">
        <f t="shared" si="14"/>
        <v>117.27065119445548</v>
      </c>
      <c r="G205" s="1">
        <f t="shared" si="12"/>
        <v>8.9639027969232021</v>
      </c>
      <c r="H205" s="1">
        <v>165.550003</v>
      </c>
      <c r="I205" s="2">
        <v>4561900</v>
      </c>
      <c r="J205" s="2"/>
      <c r="K205" s="1">
        <f t="shared" si="15"/>
        <v>159.47404494118817</v>
      </c>
      <c r="L205" s="1">
        <f t="shared" si="13"/>
        <v>3.6701648738791235</v>
      </c>
    </row>
    <row r="206" spans="1:12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2"/>
      <c r="F206" s="1">
        <f t="shared" si="14"/>
        <v>118.31435080891094</v>
      </c>
      <c r="G206" s="1">
        <f t="shared" si="12"/>
        <v>11.67202375273671</v>
      </c>
      <c r="H206" s="1">
        <v>167.970001</v>
      </c>
      <c r="I206" s="2">
        <v>3975100</v>
      </c>
      <c r="J206" s="2"/>
      <c r="K206" s="1">
        <f t="shared" si="15"/>
        <v>160.0377070374258</v>
      </c>
      <c r="L206" s="1">
        <f t="shared" si="13"/>
        <v>4.7224468151156298</v>
      </c>
    </row>
    <row r="207" spans="1:12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2"/>
      <c r="F207" s="1">
        <f t="shared" si="14"/>
        <v>119.55609195287134</v>
      </c>
      <c r="G207" s="1">
        <f t="shared" si="12"/>
        <v>8.8566533110123817</v>
      </c>
      <c r="H207" s="1">
        <v>172.470001</v>
      </c>
      <c r="I207" s="2">
        <v>4111900</v>
      </c>
      <c r="J207" s="2"/>
      <c r="K207" s="1">
        <f t="shared" si="15"/>
        <v>160.75890157386146</v>
      </c>
      <c r="L207" s="1">
        <f t="shared" si="13"/>
        <v>6.790224014748242</v>
      </c>
    </row>
    <row r="208" spans="1:12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2"/>
      <c r="F208" s="1">
        <f t="shared" si="14"/>
        <v>120.65695167346537</v>
      </c>
      <c r="G208" s="1">
        <f t="shared" si="12"/>
        <v>1.2309691076167306E-2</v>
      </c>
      <c r="H208" s="1">
        <v>166.300003</v>
      </c>
      <c r="I208" s="2">
        <v>3527700</v>
      </c>
      <c r="J208" s="2"/>
      <c r="K208" s="1">
        <f t="shared" si="15"/>
        <v>161.72434084950498</v>
      </c>
      <c r="L208" s="1">
        <f t="shared" si="13"/>
        <v>2.75145043172069</v>
      </c>
    </row>
    <row r="209" spans="1:12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2"/>
      <c r="F209" s="1">
        <f t="shared" si="14"/>
        <v>121.32964024831686</v>
      </c>
      <c r="G209" s="1">
        <f t="shared" si="12"/>
        <v>0.47864285730411271</v>
      </c>
      <c r="H209" s="1">
        <v>166.69000199999999</v>
      </c>
      <c r="I209" s="2">
        <v>3326500</v>
      </c>
      <c r="J209" s="2"/>
      <c r="K209" s="1">
        <f t="shared" si="15"/>
        <v>162.31654341445551</v>
      </c>
      <c r="L209" s="1">
        <f t="shared" si="13"/>
        <v>2.6237078007500916</v>
      </c>
    </row>
    <row r="210" spans="1:12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2"/>
      <c r="F210" s="1">
        <f t="shared" si="14"/>
        <v>122.04316910970302</v>
      </c>
      <c r="G210" s="1">
        <f t="shared" si="12"/>
        <v>8.3617465741902741</v>
      </c>
      <c r="H210" s="1">
        <v>164.270004</v>
      </c>
      <c r="I210" s="2">
        <v>2796800</v>
      </c>
      <c r="J210" s="2"/>
      <c r="K210" s="1">
        <f t="shared" si="15"/>
        <v>162.9596387916832</v>
      </c>
      <c r="L210" s="1">
        <f t="shared" si="13"/>
        <v>0.79768988641212657</v>
      </c>
    </row>
    <row r="211" spans="1:12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2"/>
      <c r="F211" s="1">
        <f t="shared" si="14"/>
        <v>122.39199726158419</v>
      </c>
      <c r="G211" s="1">
        <f t="shared" si="12"/>
        <v>4.5031991909080897</v>
      </c>
      <c r="H211" s="1">
        <v>165.75</v>
      </c>
      <c r="I211" s="2">
        <v>2807500</v>
      </c>
      <c r="J211" s="2"/>
      <c r="K211" s="1">
        <f t="shared" si="15"/>
        <v>163.37454620237625</v>
      </c>
      <c r="L211" s="1">
        <f t="shared" si="13"/>
        <v>1.4331546290339359</v>
      </c>
    </row>
    <row r="212" spans="1:12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2"/>
      <c r="F212" s="1">
        <f t="shared" si="14"/>
        <v>122.9048279556436</v>
      </c>
      <c r="G212" s="1">
        <f t="shared" si="12"/>
        <v>8.4825693768151584</v>
      </c>
      <c r="H212" s="1">
        <v>164.270004</v>
      </c>
      <c r="I212" s="2">
        <v>2814900</v>
      </c>
      <c r="J212" s="2"/>
      <c r="K212" s="1">
        <f t="shared" si="15"/>
        <v>163.77901726019803</v>
      </c>
      <c r="L212" s="1">
        <f t="shared" si="13"/>
        <v>0.29889007600070949</v>
      </c>
    </row>
    <row r="213" spans="1:12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2"/>
      <c r="F213" s="1">
        <f t="shared" si="14"/>
        <v>123.21907944910895</v>
      </c>
      <c r="G213" s="1">
        <f t="shared" si="12"/>
        <v>10.206840922176218</v>
      </c>
      <c r="H213" s="1">
        <v>166.449997</v>
      </c>
      <c r="I213" s="2">
        <v>2116700</v>
      </c>
      <c r="J213" s="2"/>
      <c r="K213" s="1">
        <f t="shared" si="15"/>
        <v>164.22460341405946</v>
      </c>
      <c r="L213" s="1">
        <f t="shared" si="13"/>
        <v>1.3369742421446469</v>
      </c>
    </row>
    <row r="214" spans="1:12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2"/>
      <c r="F214" s="1">
        <f t="shared" si="14"/>
        <v>123.41901552138616</v>
      </c>
      <c r="G214" s="1">
        <f t="shared" si="12"/>
        <v>7.17054980631357</v>
      </c>
      <c r="H214" s="1">
        <v>168.470001</v>
      </c>
      <c r="I214" s="2">
        <v>2134000</v>
      </c>
      <c r="J214" s="2"/>
      <c r="K214" s="1">
        <f t="shared" si="15"/>
        <v>164.68730156475249</v>
      </c>
      <c r="L214" s="1">
        <f t="shared" si="13"/>
        <v>2.245325228701998</v>
      </c>
    </row>
    <row r="215" spans="1:12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2"/>
      <c r="F215" s="1">
        <f t="shared" si="14"/>
        <v>123.68288816712872</v>
      </c>
      <c r="G215" s="1">
        <f t="shared" si="12"/>
        <v>7.2323600207810994</v>
      </c>
      <c r="H215" s="1">
        <v>168.300003</v>
      </c>
      <c r="I215" s="2">
        <v>1851200</v>
      </c>
      <c r="J215" s="2"/>
      <c r="K215" s="1">
        <f t="shared" si="15"/>
        <v>165.13620082514851</v>
      </c>
      <c r="L215" s="1">
        <f t="shared" si="13"/>
        <v>1.8798586562422683</v>
      </c>
    </row>
    <row r="216" spans="1:12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2"/>
      <c r="F216" s="1">
        <f t="shared" si="14"/>
        <v>123.96360526990102</v>
      </c>
      <c r="G216" s="1">
        <f t="shared" si="12"/>
        <v>10.744200709379262</v>
      </c>
      <c r="H216" s="1">
        <v>170</v>
      </c>
      <c r="I216" s="2">
        <v>3152000</v>
      </c>
      <c r="J216" s="2"/>
      <c r="K216" s="1">
        <f t="shared" si="15"/>
        <v>165.5764273758416</v>
      </c>
      <c r="L216" s="1">
        <f t="shared" si="13"/>
        <v>2.6021015436225858</v>
      </c>
    </row>
    <row r="217" spans="1:12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2"/>
      <c r="F217" s="1">
        <f t="shared" si="14"/>
        <v>124.07602737980197</v>
      </c>
      <c r="G217" s="1">
        <f t="shared" si="12"/>
        <v>12.642822567086991</v>
      </c>
      <c r="H217" s="1">
        <v>170.33999600000001</v>
      </c>
      <c r="I217" s="2">
        <v>2661400</v>
      </c>
      <c r="J217" s="2"/>
      <c r="K217" s="1">
        <f t="shared" si="15"/>
        <v>166.09522777485148</v>
      </c>
      <c r="L217" s="1">
        <f t="shared" si="13"/>
        <v>2.4919386666819769</v>
      </c>
    </row>
    <row r="218" spans="1:12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2"/>
      <c r="F218" s="1">
        <f t="shared" si="14"/>
        <v>124.13135394970298</v>
      </c>
      <c r="G218" s="1">
        <f t="shared" si="12"/>
        <v>16.384792627076134</v>
      </c>
      <c r="H218" s="1">
        <v>168.699997</v>
      </c>
      <c r="I218" s="2">
        <v>4908000</v>
      </c>
      <c r="J218" s="2"/>
      <c r="K218" s="1">
        <f t="shared" si="15"/>
        <v>166.62239100099012</v>
      </c>
      <c r="L218" s="1">
        <f t="shared" si="13"/>
        <v>1.2315388476325082</v>
      </c>
    </row>
    <row r="219" spans="1:12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2"/>
      <c r="F219" s="1">
        <f t="shared" si="14"/>
        <v>124.02530015089107</v>
      </c>
      <c r="G219" s="1">
        <f t="shared" si="12"/>
        <v>12.862713882188565</v>
      </c>
      <c r="H219" s="1">
        <v>161.36999499999999</v>
      </c>
      <c r="I219" s="2">
        <v>4459600</v>
      </c>
      <c r="J219" s="2"/>
      <c r="K219" s="1">
        <f t="shared" si="15"/>
        <v>167.15065966475242</v>
      </c>
      <c r="L219" s="1">
        <f t="shared" si="13"/>
        <v>3.5822425753638005</v>
      </c>
    </row>
    <row r="220" spans="1:12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2"/>
      <c r="F220" s="1">
        <f t="shared" si="14"/>
        <v>124.00236627227723</v>
      </c>
      <c r="G220" s="1">
        <f t="shared" si="12"/>
        <v>11.09587817096279</v>
      </c>
      <c r="H220" s="1">
        <v>162.679993</v>
      </c>
      <c r="I220" s="2">
        <v>2501000</v>
      </c>
      <c r="J220" s="2"/>
      <c r="K220" s="1">
        <f t="shared" si="15"/>
        <v>167.42842101346531</v>
      </c>
      <c r="L220" s="1">
        <f t="shared" si="13"/>
        <v>2.9188764554872555</v>
      </c>
    </row>
    <row r="221" spans="1:12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2"/>
      <c r="F221" s="1">
        <f t="shared" si="14"/>
        <v>124.06932018950495</v>
      </c>
      <c r="G221" s="1">
        <f t="shared" si="12"/>
        <v>16.022564767990165</v>
      </c>
      <c r="H221" s="1">
        <v>158.78999300000001</v>
      </c>
      <c r="I221" s="2">
        <v>2507600</v>
      </c>
      <c r="J221" s="2"/>
      <c r="K221" s="1">
        <f t="shared" si="15"/>
        <v>167.81436626970299</v>
      </c>
      <c r="L221" s="1">
        <f t="shared" si="13"/>
        <v>5.6832128393021444</v>
      </c>
    </row>
    <row r="222" spans="1:12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2"/>
      <c r="F222" s="1">
        <f t="shared" si="14"/>
        <v>123.95717481287132</v>
      </c>
      <c r="G222" s="1">
        <f t="shared" si="12"/>
        <v>14.739449210203063</v>
      </c>
      <c r="H222" s="1">
        <v>158.759995</v>
      </c>
      <c r="I222" s="2">
        <v>2238300</v>
      </c>
      <c r="J222" s="2"/>
      <c r="K222" s="1">
        <f t="shared" si="15"/>
        <v>167.94955153584161</v>
      </c>
      <c r="L222" s="1">
        <f t="shared" si="13"/>
        <v>5.78833259338513</v>
      </c>
    </row>
    <row r="223" spans="1:12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2"/>
      <c r="F223" s="1">
        <f t="shared" si="14"/>
        <v>123.84422945584159</v>
      </c>
      <c r="G223" s="1">
        <f t="shared" si="12"/>
        <v>10.489748942604948</v>
      </c>
      <c r="H223" s="1">
        <v>161.490005</v>
      </c>
      <c r="I223" s="2">
        <v>2593900</v>
      </c>
      <c r="J223" s="2"/>
      <c r="K223" s="1">
        <f t="shared" si="15"/>
        <v>167.97880957702972</v>
      </c>
      <c r="L223" s="1">
        <f t="shared" si="13"/>
        <v>4.0180843248037084</v>
      </c>
    </row>
    <row r="224" spans="1:12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2"/>
      <c r="F224" s="1">
        <f t="shared" si="14"/>
        <v>123.89049631524749</v>
      </c>
      <c r="G224" s="1">
        <f t="shared" si="12"/>
        <v>7.9542763278459887</v>
      </c>
      <c r="H224" s="1">
        <v>164.63999899999999</v>
      </c>
      <c r="I224" s="2">
        <v>2512600</v>
      </c>
      <c r="J224" s="2"/>
      <c r="K224" s="1">
        <f t="shared" si="15"/>
        <v>168.06108450455443</v>
      </c>
      <c r="L224" s="1">
        <f t="shared" si="13"/>
        <v>2.0779188079042936</v>
      </c>
    </row>
    <row r="225" spans="1:12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2"/>
      <c r="F225" s="1">
        <f t="shared" si="14"/>
        <v>124.04116502336633</v>
      </c>
      <c r="G225" s="1">
        <f t="shared" si="12"/>
        <v>8.9097832047206378</v>
      </c>
      <c r="H225" s="1">
        <v>164.509995</v>
      </c>
      <c r="I225" s="2">
        <v>2169300</v>
      </c>
      <c r="J225" s="2"/>
      <c r="K225" s="1">
        <f t="shared" si="15"/>
        <v>168.24481383029703</v>
      </c>
      <c r="L225" s="1">
        <f t="shared" si="13"/>
        <v>2.2702686425204921</v>
      </c>
    </row>
    <row r="226" spans="1:12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2"/>
      <c r="F226" s="1">
        <f t="shared" si="14"/>
        <v>124.14825349762378</v>
      </c>
      <c r="G226" s="1">
        <f t="shared" si="12"/>
        <v>7.3848901232759463</v>
      </c>
      <c r="H226" s="1">
        <v>164.61000100000001</v>
      </c>
      <c r="I226" s="2">
        <v>2883400</v>
      </c>
      <c r="J226" s="2"/>
      <c r="K226" s="1">
        <f t="shared" si="15"/>
        <v>168.36783243148511</v>
      </c>
      <c r="L226" s="1">
        <f t="shared" si="13"/>
        <v>2.282869454259405</v>
      </c>
    </row>
    <row r="227" spans="1:12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2"/>
      <c r="F227" s="1">
        <f t="shared" si="14"/>
        <v>124.31532583465346</v>
      </c>
      <c r="G227" s="1">
        <f t="shared" si="12"/>
        <v>6.627104711936858</v>
      </c>
      <c r="H227" s="1">
        <v>163.679993</v>
      </c>
      <c r="I227" s="2">
        <v>2409300</v>
      </c>
      <c r="J227" s="2"/>
      <c r="K227" s="1">
        <f t="shared" si="15"/>
        <v>168.47006370792081</v>
      </c>
      <c r="L227" s="1">
        <f t="shared" si="13"/>
        <v>2.9264851617636731</v>
      </c>
    </row>
    <row r="228" spans="1:12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2"/>
      <c r="F228" s="1">
        <f t="shared" si="14"/>
        <v>124.54606379465351</v>
      </c>
      <c r="G228" s="1">
        <f t="shared" si="12"/>
        <v>10.388371055282276</v>
      </c>
      <c r="H228" s="1">
        <v>165.61000100000001</v>
      </c>
      <c r="I228" s="2">
        <v>2339900</v>
      </c>
      <c r="J228" s="2"/>
      <c r="K228" s="1">
        <f t="shared" si="15"/>
        <v>168.59849028811885</v>
      </c>
      <c r="L228" s="1">
        <f t="shared" si="13"/>
        <v>1.8045343095667525</v>
      </c>
    </row>
    <row r="229" spans="1:12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2"/>
      <c r="F229" s="1">
        <f t="shared" si="14"/>
        <v>124.62918332613864</v>
      </c>
      <c r="G229" s="1">
        <f t="shared" si="12"/>
        <v>7.1624028578134755</v>
      </c>
      <c r="H229" s="1">
        <v>168.720001</v>
      </c>
      <c r="I229" s="2">
        <v>1750000</v>
      </c>
      <c r="J229" s="2"/>
      <c r="K229" s="1">
        <f t="shared" si="15"/>
        <v>168.73345112594058</v>
      </c>
      <c r="L229" s="1">
        <f t="shared" si="13"/>
        <v>7.9718621745263514E-3</v>
      </c>
    </row>
    <row r="230" spans="1:12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2"/>
      <c r="F230" s="1">
        <f t="shared" si="14"/>
        <v>124.81118948475249</v>
      </c>
      <c r="G230" s="1">
        <f t="shared" si="12"/>
        <v>10.486493024162563</v>
      </c>
      <c r="H230" s="1">
        <v>166.88999899999999</v>
      </c>
      <c r="I230" s="2">
        <v>2345800</v>
      </c>
      <c r="J230" s="2"/>
      <c r="K230" s="1">
        <f t="shared" si="15"/>
        <v>168.83724973306926</v>
      </c>
      <c r="L230" s="1">
        <f t="shared" si="13"/>
        <v>1.1667869523261656</v>
      </c>
    </row>
    <row r="231" spans="1:12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2"/>
      <c r="F231" s="1">
        <f t="shared" si="14"/>
        <v>124.81903926594059</v>
      </c>
      <c r="G231" s="1">
        <f t="shared" ref="G231:G258" si="16">ABS(C231-F231)/C231*100</f>
        <v>8.6499635568405182</v>
      </c>
      <c r="H231" s="1">
        <v>171.550003</v>
      </c>
      <c r="I231" s="2">
        <v>2030200</v>
      </c>
      <c r="J231" s="2"/>
      <c r="K231" s="1">
        <f t="shared" si="15"/>
        <v>168.75014757841581</v>
      </c>
      <c r="L231" s="1">
        <f t="shared" ref="L231:L258" si="17">ABS(H231-K231)/H231*100</f>
        <v>1.6320929015572199</v>
      </c>
    </row>
    <row r="232" spans="1:12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2"/>
      <c r="F232" s="1">
        <f t="shared" ref="F232:F258" si="18">_xlfn.FORECAST.LINEAR(B232,C131:C231,B131:B231)</f>
        <v>124.89082267584158</v>
      </c>
      <c r="G232" s="1">
        <f t="shared" si="16"/>
        <v>8.8164671991580246</v>
      </c>
      <c r="H232" s="1">
        <v>173.779999</v>
      </c>
      <c r="I232" s="2">
        <v>1977900</v>
      </c>
      <c r="J232" s="2"/>
      <c r="K232" s="1">
        <f t="shared" ref="K232:K258" si="19">_xlfn.FORECAST.LINEAR(B232,H131:H231,B131:B231)</f>
        <v>168.92156781346537</v>
      </c>
      <c r="L232" s="1">
        <f t="shared" si="17"/>
        <v>2.7957366868983757</v>
      </c>
    </row>
    <row r="233" spans="1:12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2"/>
      <c r="F233" s="1">
        <f t="shared" si="18"/>
        <v>124.92652136514853</v>
      </c>
      <c r="G233" s="1">
        <f t="shared" si="16"/>
        <v>6.9864484698508171</v>
      </c>
      <c r="H233" s="1">
        <v>174.38000500000001</v>
      </c>
      <c r="I233" s="2">
        <v>2636900</v>
      </c>
      <c r="J233" s="2"/>
      <c r="K233" s="1">
        <f t="shared" si="19"/>
        <v>169.12118336158414</v>
      </c>
      <c r="L233" s="1">
        <f t="shared" si="17"/>
        <v>3.0157251334038366</v>
      </c>
    </row>
    <row r="234" spans="1:12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2"/>
      <c r="F234" s="1">
        <f t="shared" si="18"/>
        <v>125.05548674316829</v>
      </c>
      <c r="G234" s="1">
        <f t="shared" si="16"/>
        <v>0.70034905144737702</v>
      </c>
      <c r="H234" s="1">
        <v>175.36000100000001</v>
      </c>
      <c r="I234" s="2">
        <v>3396300</v>
      </c>
      <c r="J234" s="2"/>
      <c r="K234" s="1">
        <f t="shared" si="19"/>
        <v>169.53099863366339</v>
      </c>
      <c r="L234" s="1">
        <f t="shared" si="17"/>
        <v>3.3240204910449469</v>
      </c>
    </row>
    <row r="235" spans="1:12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2"/>
      <c r="F235" s="1">
        <f t="shared" si="18"/>
        <v>125.44619961069307</v>
      </c>
      <c r="G235" s="1">
        <f t="shared" si="16"/>
        <v>3.7676495844139519</v>
      </c>
      <c r="H235" s="1">
        <v>171.550003</v>
      </c>
      <c r="I235" s="2">
        <v>2315300</v>
      </c>
      <c r="J235" s="2"/>
      <c r="K235" s="1">
        <f t="shared" si="19"/>
        <v>169.87344425861386</v>
      </c>
      <c r="L235" s="1">
        <f t="shared" si="17"/>
        <v>0.97730032764041708</v>
      </c>
    </row>
    <row r="236" spans="1:12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2"/>
      <c r="F236" s="1">
        <f t="shared" si="18"/>
        <v>125.70995670316829</v>
      </c>
      <c r="G236" s="1">
        <f t="shared" si="16"/>
        <v>3.9086045547099673</v>
      </c>
      <c r="H236" s="1">
        <v>173.470001</v>
      </c>
      <c r="I236" s="2">
        <v>2386400</v>
      </c>
      <c r="J236" s="2"/>
      <c r="K236" s="1">
        <f t="shared" si="19"/>
        <v>170.12151814059405</v>
      </c>
      <c r="L236" s="1">
        <f t="shared" si="17"/>
        <v>1.9302950597238702</v>
      </c>
    </row>
    <row r="237" spans="1:12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2"/>
      <c r="F237" s="1">
        <f t="shared" si="18"/>
        <v>125.9406057679208</v>
      </c>
      <c r="G237" s="1">
        <f t="shared" si="16"/>
        <v>4.5131989377188164</v>
      </c>
      <c r="H237" s="1">
        <v>172.61000100000001</v>
      </c>
      <c r="I237" s="2">
        <v>2436600</v>
      </c>
      <c r="J237" s="2"/>
      <c r="K237" s="1">
        <f t="shared" si="19"/>
        <v>170.45774324831686</v>
      </c>
      <c r="L237" s="1">
        <f t="shared" si="17"/>
        <v>1.2468905273241679</v>
      </c>
    </row>
    <row r="238" spans="1:12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2"/>
      <c r="F238" s="1">
        <f t="shared" si="18"/>
        <v>126.13766448772279</v>
      </c>
      <c r="G238" s="1">
        <f t="shared" si="16"/>
        <v>6.1630718944708978</v>
      </c>
      <c r="H238" s="1">
        <v>174.86000100000001</v>
      </c>
      <c r="I238" s="2">
        <v>3628800</v>
      </c>
      <c r="J238" s="2"/>
      <c r="K238" s="1">
        <f t="shared" si="19"/>
        <v>170.76841264019805</v>
      </c>
      <c r="L238" s="1">
        <f t="shared" si="17"/>
        <v>2.3399224158771221</v>
      </c>
    </row>
    <row r="239" spans="1:12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2"/>
      <c r="F239" s="1">
        <f t="shared" si="18"/>
        <v>126.2325402308911</v>
      </c>
      <c r="G239" s="1">
        <f t="shared" si="16"/>
        <v>9.0276961231420163</v>
      </c>
      <c r="H239" s="1">
        <v>171.58999600000001</v>
      </c>
      <c r="I239" s="2">
        <v>2103500</v>
      </c>
      <c r="J239" s="2"/>
      <c r="K239" s="1">
        <f t="shared" si="19"/>
        <v>171.26468731524756</v>
      </c>
      <c r="L239" s="1">
        <f t="shared" si="17"/>
        <v>0.1895848781023674</v>
      </c>
    </row>
    <row r="240" spans="1:12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2"/>
      <c r="F240" s="1">
        <f t="shared" si="18"/>
        <v>126.19052967683167</v>
      </c>
      <c r="G240" s="1">
        <f t="shared" si="16"/>
        <v>7.5723238643844244</v>
      </c>
      <c r="H240" s="1">
        <v>173.259995</v>
      </c>
      <c r="I240" s="2">
        <v>1580300</v>
      </c>
      <c r="J240" s="2"/>
      <c r="K240" s="1">
        <f t="shared" si="19"/>
        <v>171.68722529584159</v>
      </c>
      <c r="L240" s="1">
        <f t="shared" si="17"/>
        <v>0.90775121178920604</v>
      </c>
    </row>
    <row r="241" spans="1:12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2"/>
      <c r="F241" s="1">
        <f t="shared" si="18"/>
        <v>126.18801776019802</v>
      </c>
      <c r="G241" s="1">
        <f t="shared" si="16"/>
        <v>8.1592507690390317</v>
      </c>
      <c r="H241" s="1">
        <v>172.86999499999999</v>
      </c>
      <c r="I241" s="2">
        <v>1827000</v>
      </c>
      <c r="J241" s="2"/>
      <c r="K241" s="1">
        <f t="shared" si="19"/>
        <v>172.14085252495056</v>
      </c>
      <c r="L241" s="1">
        <f t="shared" si="17"/>
        <v>0.42178660041577987</v>
      </c>
    </row>
    <row r="242" spans="1:12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2"/>
      <c r="F242" s="1">
        <f t="shared" si="18"/>
        <v>126.13603890217821</v>
      </c>
      <c r="G242" s="1">
        <f t="shared" si="16"/>
        <v>9.1608272665085355</v>
      </c>
      <c r="H242" s="1">
        <v>176.85000600000001</v>
      </c>
      <c r="I242" s="2">
        <v>1882100</v>
      </c>
      <c r="J242" s="2"/>
      <c r="K242" s="1">
        <f t="shared" si="19"/>
        <v>172.52859303603964</v>
      </c>
      <c r="L242" s="1">
        <f t="shared" si="17"/>
        <v>2.4435469705103485</v>
      </c>
    </row>
    <row r="243" spans="1:12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2"/>
      <c r="F243" s="1">
        <f t="shared" si="18"/>
        <v>126.03739111445546</v>
      </c>
      <c r="G243" s="1">
        <f t="shared" si="16"/>
        <v>9.7486376893691489</v>
      </c>
      <c r="H243" s="1">
        <v>175.53999300000001</v>
      </c>
      <c r="I243" s="2">
        <v>1987900</v>
      </c>
      <c r="J243" s="2"/>
      <c r="K243" s="1">
        <f t="shared" si="19"/>
        <v>173.06411186277231</v>
      </c>
      <c r="L243" s="1">
        <f t="shared" si="17"/>
        <v>1.4104370718686892</v>
      </c>
    </row>
    <row r="244" spans="1:12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2"/>
      <c r="F244" s="1">
        <f t="shared" si="18"/>
        <v>125.89723126792079</v>
      </c>
      <c r="G244" s="1">
        <f t="shared" si="16"/>
        <v>9.6170667477967999</v>
      </c>
      <c r="H244" s="1">
        <v>170.16999799999999</v>
      </c>
      <c r="I244" s="2">
        <v>2323700</v>
      </c>
      <c r="J244" s="2"/>
      <c r="K244" s="1">
        <f t="shared" si="19"/>
        <v>173.57305163643565</v>
      </c>
      <c r="L244" s="1">
        <f t="shared" si="17"/>
        <v>1.999796483770105</v>
      </c>
    </row>
    <row r="245" spans="1:12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2"/>
      <c r="F245" s="1">
        <f t="shared" si="18"/>
        <v>125.74613986118813</v>
      </c>
      <c r="G245" s="1">
        <f t="shared" si="16"/>
        <v>8.03009267057549</v>
      </c>
      <c r="H245" s="1">
        <v>166.75</v>
      </c>
      <c r="I245" s="2">
        <v>2009300</v>
      </c>
      <c r="J245" s="2"/>
      <c r="K245" s="1">
        <f t="shared" si="19"/>
        <v>173.95407729128715</v>
      </c>
      <c r="L245" s="1">
        <f t="shared" si="17"/>
        <v>4.3202862316564605</v>
      </c>
    </row>
    <row r="246" spans="1:12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2"/>
      <c r="F246" s="1">
        <f t="shared" si="18"/>
        <v>125.62198821445543</v>
      </c>
      <c r="G246" s="1">
        <f t="shared" si="16"/>
        <v>13.164321087027108</v>
      </c>
      <c r="H246" s="1">
        <v>161.16000399999999</v>
      </c>
      <c r="I246" s="2">
        <v>3233500</v>
      </c>
      <c r="J246" s="2"/>
      <c r="K246" s="1">
        <f t="shared" si="19"/>
        <v>174.24107321623762</v>
      </c>
      <c r="L246" s="1">
        <f t="shared" si="17"/>
        <v>8.1168211042223835</v>
      </c>
    </row>
    <row r="247" spans="1:12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2"/>
      <c r="F247" s="1">
        <f t="shared" si="18"/>
        <v>125.3095404861386</v>
      </c>
      <c r="G247" s="1">
        <f t="shared" si="16"/>
        <v>8.849925298099782</v>
      </c>
      <c r="H247" s="1">
        <v>164.60000600000001</v>
      </c>
      <c r="I247" s="2">
        <v>3113600</v>
      </c>
      <c r="J247" s="2"/>
      <c r="K247" s="1">
        <f t="shared" si="19"/>
        <v>174.41045883049509</v>
      </c>
      <c r="L247" s="1">
        <f t="shared" si="17"/>
        <v>5.9601776870500718</v>
      </c>
    </row>
    <row r="248" spans="1:12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2"/>
      <c r="F248" s="1">
        <f t="shared" si="18"/>
        <v>125.15305269683167</v>
      </c>
      <c r="G248" s="1">
        <f t="shared" si="16"/>
        <v>15.165321742280877</v>
      </c>
      <c r="H248" s="1">
        <v>164.949997</v>
      </c>
      <c r="I248" s="2">
        <v>4389500</v>
      </c>
      <c r="J248" s="2"/>
      <c r="K248" s="1">
        <f t="shared" si="19"/>
        <v>174.74710410594065</v>
      </c>
      <c r="L248" s="1">
        <f t="shared" si="17"/>
        <v>5.9394406087443912</v>
      </c>
    </row>
    <row r="249" spans="1:12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2"/>
      <c r="F249" s="1">
        <f t="shared" si="18"/>
        <v>124.77562840891089</v>
      </c>
      <c r="G249" s="1">
        <f t="shared" si="16"/>
        <v>14.91302921883635</v>
      </c>
      <c r="H249" s="1">
        <v>173.61000100000001</v>
      </c>
      <c r="I249" s="2">
        <v>4198300</v>
      </c>
      <c r="J249" s="2"/>
      <c r="K249" s="1">
        <f t="shared" si="19"/>
        <v>174.99831219465347</v>
      </c>
      <c r="L249" s="1">
        <f t="shared" si="17"/>
        <v>0.79967236141738984</v>
      </c>
    </row>
    <row r="250" spans="1:12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2"/>
      <c r="F250" s="1">
        <f t="shared" si="18"/>
        <v>124.42596293722772</v>
      </c>
      <c r="G250" s="1">
        <f t="shared" si="16"/>
        <v>12.858227143016457</v>
      </c>
      <c r="H250" s="1">
        <v>179.21000699999999</v>
      </c>
      <c r="I250" s="2">
        <v>3719800</v>
      </c>
      <c r="J250" s="2"/>
      <c r="K250" s="1">
        <f t="shared" si="19"/>
        <v>175.50717344237626</v>
      </c>
      <c r="L250" s="1">
        <f t="shared" si="17"/>
        <v>2.0661979872718459</v>
      </c>
    </row>
    <row r="251" spans="1:12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2"/>
      <c r="F251" s="1">
        <f t="shared" si="18"/>
        <v>124.04396225742575</v>
      </c>
      <c r="G251" s="1">
        <f t="shared" si="16"/>
        <v>8.0974087388418745</v>
      </c>
      <c r="H251" s="1">
        <v>178.91000399999999</v>
      </c>
      <c r="I251" s="2">
        <v>4318600</v>
      </c>
      <c r="J251" s="2"/>
      <c r="K251" s="1">
        <f t="shared" si="19"/>
        <v>176.00911920376234</v>
      </c>
      <c r="L251" s="1">
        <f t="shared" si="17"/>
        <v>1.6214212349118546</v>
      </c>
    </row>
    <row r="252" spans="1:12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2"/>
      <c r="F252" s="1">
        <f t="shared" si="18"/>
        <v>123.83921842099008</v>
      </c>
      <c r="G252" s="1">
        <f t="shared" si="16"/>
        <v>4.2198371955272025</v>
      </c>
      <c r="H252" s="1">
        <v>183.279999</v>
      </c>
      <c r="I252" s="2">
        <v>4585100</v>
      </c>
      <c r="J252" s="2"/>
      <c r="K252" s="1">
        <f t="shared" si="19"/>
        <v>176.49915601782175</v>
      </c>
      <c r="L252" s="1">
        <f t="shared" si="17"/>
        <v>3.6997179284021366</v>
      </c>
    </row>
    <row r="253" spans="1:12" x14ac:dyDescent="0.3">
      <c r="A253" s="3">
        <v>44141</v>
      </c>
      <c r="B253" s="2">
        <v>252</v>
      </c>
      <c r="C253" s="1">
        <v>118.69000200000001</v>
      </c>
      <c r="D253" s="2">
        <v>114283600</v>
      </c>
      <c r="E253" s="2"/>
      <c r="F253" s="1">
        <f t="shared" si="18"/>
        <v>123.79904032693071</v>
      </c>
      <c r="G253" s="1">
        <f t="shared" si="16"/>
        <v>4.3045229091248149</v>
      </c>
      <c r="H253" s="1">
        <v>184.270004</v>
      </c>
      <c r="I253" s="2">
        <v>3080300</v>
      </c>
      <c r="J253" s="2"/>
      <c r="K253" s="1">
        <f t="shared" si="19"/>
        <v>177.18434037782174</v>
      </c>
      <c r="L253" s="1">
        <f t="shared" si="17"/>
        <v>3.8452615555260201</v>
      </c>
    </row>
    <row r="254" spans="1:12" x14ac:dyDescent="0.3">
      <c r="A254" s="3">
        <v>44144</v>
      </c>
      <c r="B254" s="2">
        <v>253</v>
      </c>
      <c r="C254" s="45"/>
      <c r="D254" s="2"/>
      <c r="E254" s="2"/>
      <c r="F254" s="1">
        <f t="shared" si="18"/>
        <v>123.77987353643562</v>
      </c>
      <c r="G254" s="1"/>
      <c r="H254" s="45"/>
      <c r="I254" s="2"/>
      <c r="J254" s="2"/>
      <c r="K254" s="1">
        <f t="shared" si="19"/>
        <v>177.93676845445543</v>
      </c>
      <c r="L254" s="1"/>
    </row>
    <row r="255" spans="1:12" x14ac:dyDescent="0.3">
      <c r="A255" s="3">
        <v>44145</v>
      </c>
      <c r="B255" s="2">
        <v>254</v>
      </c>
      <c r="C255" s="2"/>
      <c r="D255" s="2"/>
      <c r="E255" s="2"/>
      <c r="F255" s="1">
        <f t="shared" si="18"/>
        <v>123.93609102495648</v>
      </c>
      <c r="G255" s="1"/>
      <c r="H255" s="2"/>
      <c r="I255" s="2"/>
      <c r="J255" s="2"/>
      <c r="K255" s="1">
        <f t="shared" si="19"/>
        <v>178.4057724053705</v>
      </c>
      <c r="L255" s="1"/>
    </row>
    <row r="256" spans="1:12" x14ac:dyDescent="0.3">
      <c r="A256" s="3">
        <v>44146</v>
      </c>
      <c r="B256" s="2">
        <v>255</v>
      </c>
      <c r="C256" s="2"/>
      <c r="D256" s="2"/>
      <c r="E256" s="2"/>
      <c r="F256" s="1">
        <f t="shared" si="18"/>
        <v>124.07143365490828</v>
      </c>
      <c r="G256" s="1"/>
      <c r="H256" s="2"/>
      <c r="I256" s="2"/>
      <c r="J256" s="2"/>
      <c r="K256" s="1">
        <f t="shared" si="19"/>
        <v>178.87711902183469</v>
      </c>
      <c r="L256" s="1"/>
    </row>
    <row r="257" spans="1:12" x14ac:dyDescent="0.3">
      <c r="A257" s="3">
        <v>44147</v>
      </c>
      <c r="B257" s="2">
        <v>256</v>
      </c>
      <c r="C257" s="2"/>
      <c r="D257" s="2"/>
      <c r="E257" s="2"/>
      <c r="F257" s="1">
        <f t="shared" si="18"/>
        <v>124.17165977480251</v>
      </c>
      <c r="G257" s="1"/>
      <c r="H257" s="2"/>
      <c r="I257" s="2"/>
      <c r="J257" s="2"/>
      <c r="K257" s="1">
        <f t="shared" si="19"/>
        <v>179.28748429030472</v>
      </c>
      <c r="L257" s="1"/>
    </row>
    <row r="258" spans="1:12" x14ac:dyDescent="0.3">
      <c r="A258" s="3">
        <v>44148</v>
      </c>
      <c r="B258" s="2">
        <v>257</v>
      </c>
      <c r="C258" s="2"/>
      <c r="D258" s="2"/>
      <c r="E258" s="2"/>
      <c r="F258" s="1">
        <f t="shared" si="18"/>
        <v>124.29909924264939</v>
      </c>
      <c r="G258" s="1"/>
      <c r="H258" s="2"/>
      <c r="I258" s="2"/>
      <c r="J258" s="2"/>
      <c r="K258" s="1">
        <f t="shared" si="19"/>
        <v>179.68444118066222</v>
      </c>
      <c r="L258" s="1"/>
    </row>
    <row r="260" spans="1:12" x14ac:dyDescent="0.3">
      <c r="F260" s="22" t="s">
        <v>39</v>
      </c>
      <c r="G260" s="23">
        <f>AVERAGE(G4:G253)</f>
        <v>5.5041897437232672</v>
      </c>
      <c r="K260" s="24" t="s">
        <v>39</v>
      </c>
      <c r="L260" s="25">
        <f>AVERAGE(L4:L253)</f>
        <v>3.647276499315427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AS290"/>
  <sheetViews>
    <sheetView tabSelected="1" topLeftCell="E240" zoomScale="80" zoomScaleNormal="80" workbookViewId="0">
      <selection activeCell="E262" sqref="E262"/>
    </sheetView>
  </sheetViews>
  <sheetFormatPr defaultColWidth="26" defaultRowHeight="15.6" x14ac:dyDescent="0.3"/>
  <cols>
    <col min="13" max="27" width="26" style="36"/>
    <col min="28" max="28" width="26" style="37"/>
    <col min="29" max="45" width="26" style="36"/>
  </cols>
  <sheetData>
    <row r="1" spans="1:37" x14ac:dyDescent="0.3">
      <c r="A1" s="18" t="s">
        <v>0</v>
      </c>
      <c r="B1" s="19" t="s">
        <v>5</v>
      </c>
      <c r="C1" s="5" t="s">
        <v>1</v>
      </c>
      <c r="D1" s="5" t="s">
        <v>2</v>
      </c>
      <c r="E1" s="5" t="s">
        <v>47</v>
      </c>
      <c r="F1" s="6" t="s">
        <v>4</v>
      </c>
      <c r="G1" s="6" t="s">
        <v>3</v>
      </c>
      <c r="H1" s="6" t="s">
        <v>47</v>
      </c>
    </row>
    <row r="2" spans="1:37" x14ac:dyDescent="0.3">
      <c r="A2" s="3">
        <v>43777</v>
      </c>
      <c r="B2" s="2">
        <v>1</v>
      </c>
      <c r="C2" s="1">
        <v>63.954543999999999</v>
      </c>
      <c r="D2" s="2">
        <v>69986400</v>
      </c>
      <c r="E2" s="1">
        <f>$K$6+$J$6*B2</f>
        <v>56.047986370004345</v>
      </c>
      <c r="F2" s="1">
        <v>177.02937299999999</v>
      </c>
      <c r="G2" s="2">
        <v>1636800</v>
      </c>
      <c r="H2" s="1">
        <f>$K$7+$J$7*B2</f>
        <v>161.61830424681591</v>
      </c>
      <c r="M2" s="43" t="s">
        <v>75</v>
      </c>
      <c r="N2" s="43"/>
      <c r="O2"/>
      <c r="P2"/>
      <c r="Q2"/>
      <c r="R2"/>
      <c r="S2"/>
      <c r="T2"/>
      <c r="U2"/>
      <c r="V2"/>
      <c r="AC2" s="44" t="s">
        <v>76</v>
      </c>
      <c r="AD2" s="44"/>
      <c r="AE2"/>
      <c r="AF2"/>
      <c r="AG2"/>
      <c r="AH2"/>
      <c r="AI2"/>
      <c r="AJ2"/>
      <c r="AK2"/>
    </row>
    <row r="3" spans="1:37" ht="16.2" thickBot="1" x14ac:dyDescent="0.35">
      <c r="A3" s="3">
        <v>43780</v>
      </c>
      <c r="B3" s="2">
        <v>2</v>
      </c>
      <c r="C3" s="1">
        <v>64.460991000000007</v>
      </c>
      <c r="D3" s="2">
        <v>81821200</v>
      </c>
      <c r="E3" s="1">
        <f>$K$6+$J$6*B3</f>
        <v>56.291699302773551</v>
      </c>
      <c r="F3" s="1">
        <v>176.658142</v>
      </c>
      <c r="G3" s="2">
        <v>1594600</v>
      </c>
      <c r="H3" s="1">
        <f t="shared" ref="H3:H66" si="0">$K$7+$J$7*B3</f>
        <v>161.58691498952138</v>
      </c>
      <c r="M3"/>
      <c r="N3"/>
      <c r="O3"/>
      <c r="P3"/>
      <c r="Q3"/>
      <c r="R3"/>
      <c r="S3"/>
      <c r="T3"/>
      <c r="U3"/>
      <c r="V3"/>
      <c r="AC3"/>
      <c r="AD3"/>
      <c r="AE3"/>
      <c r="AF3"/>
      <c r="AG3"/>
      <c r="AH3"/>
      <c r="AI3"/>
      <c r="AJ3"/>
      <c r="AK3"/>
    </row>
    <row r="4" spans="1:37" x14ac:dyDescent="0.3">
      <c r="A4" s="3">
        <v>43781</v>
      </c>
      <c r="B4" s="2">
        <v>3</v>
      </c>
      <c r="C4" s="1">
        <v>64.401978</v>
      </c>
      <c r="D4" s="2">
        <v>87388800</v>
      </c>
      <c r="E4" s="1">
        <f t="shared" ref="E4:E67" si="1">$K$6+$J$6*B4</f>
        <v>56.535412235542758</v>
      </c>
      <c r="F4" s="1">
        <v>177.810913</v>
      </c>
      <c r="G4" s="2">
        <v>1816900</v>
      </c>
      <c r="H4" s="1">
        <f t="shared" si="0"/>
        <v>161.55552573222681</v>
      </c>
      <c r="I4" s="15" t="s">
        <v>43</v>
      </c>
      <c r="J4" s="29"/>
      <c r="K4" s="29"/>
      <c r="M4" s="41" t="s">
        <v>49</v>
      </c>
      <c r="N4" s="41"/>
      <c r="O4"/>
      <c r="P4"/>
      <c r="Q4"/>
      <c r="R4"/>
      <c r="S4"/>
      <c r="T4"/>
      <c r="U4"/>
      <c r="V4"/>
      <c r="AC4" s="41" t="s">
        <v>49</v>
      </c>
      <c r="AD4" s="41"/>
      <c r="AE4"/>
      <c r="AF4"/>
      <c r="AG4"/>
      <c r="AH4"/>
      <c r="AI4"/>
      <c r="AJ4"/>
      <c r="AK4"/>
    </row>
    <row r="5" spans="1:37" x14ac:dyDescent="0.3">
      <c r="A5" s="3">
        <v>43782</v>
      </c>
      <c r="B5" s="2">
        <v>4</v>
      </c>
      <c r="C5" s="1">
        <v>65.019051000000005</v>
      </c>
      <c r="D5" s="2">
        <v>102734400</v>
      </c>
      <c r="E5" s="1">
        <f t="shared" si="1"/>
        <v>56.779125168311964</v>
      </c>
      <c r="F5" s="1">
        <v>177.752319</v>
      </c>
      <c r="G5" s="2">
        <v>1855200</v>
      </c>
      <c r="H5" s="1">
        <f t="shared" si="0"/>
        <v>161.52413647493225</v>
      </c>
      <c r="I5" s="29"/>
      <c r="J5" s="15" t="s">
        <v>48</v>
      </c>
      <c r="K5" s="15" t="s">
        <v>44</v>
      </c>
      <c r="M5" s="38" t="s">
        <v>50</v>
      </c>
      <c r="N5" s="38">
        <v>0.87267350646827069</v>
      </c>
      <c r="O5"/>
      <c r="P5"/>
      <c r="Q5"/>
      <c r="R5"/>
      <c r="S5"/>
      <c r="T5"/>
      <c r="U5"/>
      <c r="V5"/>
      <c r="AC5" s="38" t="s">
        <v>50</v>
      </c>
      <c r="AD5" s="38">
        <v>0.13296648984702614</v>
      </c>
      <c r="AE5"/>
      <c r="AF5"/>
      <c r="AG5"/>
      <c r="AH5"/>
      <c r="AI5"/>
      <c r="AJ5"/>
      <c r="AK5"/>
    </row>
    <row r="6" spans="1:37" x14ac:dyDescent="0.3">
      <c r="A6" s="3">
        <v>43783</v>
      </c>
      <c r="B6" s="2">
        <v>5</v>
      </c>
      <c r="C6" s="1">
        <v>64.569159999999997</v>
      </c>
      <c r="D6" s="2">
        <v>89182800</v>
      </c>
      <c r="E6" s="1">
        <f t="shared" si="1"/>
        <v>57.022838101081163</v>
      </c>
      <c r="F6" s="1">
        <v>176.37780799999999</v>
      </c>
      <c r="G6" s="2">
        <v>2208300</v>
      </c>
      <c r="H6" s="1">
        <f t="shared" si="0"/>
        <v>161.49274721763769</v>
      </c>
      <c r="I6" s="15" t="s">
        <v>45</v>
      </c>
      <c r="J6" s="30" cm="1">
        <f t="array" ref="J6:K6">LINEST(C2:C253,B2:B253)</f>
        <v>0.24371293276920544</v>
      </c>
      <c r="K6" s="30">
        <v>55.804273437235139</v>
      </c>
      <c r="M6" s="38" t="s">
        <v>51</v>
      </c>
      <c r="N6" s="38">
        <v>0.76155904889162684</v>
      </c>
      <c r="O6"/>
      <c r="P6"/>
      <c r="Q6"/>
      <c r="R6"/>
      <c r="S6"/>
      <c r="T6"/>
      <c r="U6"/>
      <c r="V6"/>
      <c r="AC6" s="38" t="s">
        <v>51</v>
      </c>
      <c r="AD6" s="38">
        <v>1.7680087422239303E-2</v>
      </c>
      <c r="AE6"/>
      <c r="AF6"/>
      <c r="AG6"/>
      <c r="AH6"/>
      <c r="AI6"/>
      <c r="AJ6"/>
      <c r="AK6"/>
    </row>
    <row r="7" spans="1:37" x14ac:dyDescent="0.3">
      <c r="A7" s="3">
        <v>43784</v>
      </c>
      <c r="B7" s="2">
        <v>6</v>
      </c>
      <c r="C7" s="1">
        <v>65.336212000000003</v>
      </c>
      <c r="D7" s="2">
        <v>100206400</v>
      </c>
      <c r="E7" s="1">
        <f t="shared" si="1"/>
        <v>57.266551033850369</v>
      </c>
      <c r="F7" s="1">
        <v>178.43956</v>
      </c>
      <c r="G7" s="2">
        <v>3242700</v>
      </c>
      <c r="H7" s="1">
        <f t="shared" si="0"/>
        <v>161.46135796034315</v>
      </c>
      <c r="I7" s="15" t="s">
        <v>46</v>
      </c>
      <c r="J7" s="31" cm="1">
        <f t="array" ref="J7:K7">LINEST(F2:F253,B2:B253)</f>
        <v>-3.1389257294555883E-2</v>
      </c>
      <c r="K7" s="31">
        <v>161.64969350411047</v>
      </c>
      <c r="M7" s="38" t="s">
        <v>52</v>
      </c>
      <c r="N7" s="38">
        <v>0.76060528508719338</v>
      </c>
      <c r="O7"/>
      <c r="P7"/>
      <c r="Q7"/>
      <c r="R7"/>
      <c r="S7"/>
      <c r="T7"/>
      <c r="U7"/>
      <c r="V7"/>
      <c r="AC7" s="38" t="s">
        <v>52</v>
      </c>
      <c r="AD7" s="38">
        <v>1.3750807771928261E-2</v>
      </c>
      <c r="AE7"/>
      <c r="AF7"/>
      <c r="AG7"/>
      <c r="AH7"/>
      <c r="AI7"/>
      <c r="AJ7"/>
      <c r="AK7"/>
    </row>
    <row r="8" spans="1:37" x14ac:dyDescent="0.3">
      <c r="A8" s="3">
        <v>43787</v>
      </c>
      <c r="B8" s="2">
        <v>7</v>
      </c>
      <c r="C8" s="1">
        <v>65.665633999999997</v>
      </c>
      <c r="D8" s="2">
        <v>86703200</v>
      </c>
      <c r="E8" s="1">
        <f t="shared" si="1"/>
        <v>57.510263966619576</v>
      </c>
      <c r="F8" s="1">
        <v>176.52507</v>
      </c>
      <c r="G8" s="2">
        <v>2405800</v>
      </c>
      <c r="H8" s="1">
        <f t="shared" si="0"/>
        <v>161.42996870304859</v>
      </c>
      <c r="I8" s="29"/>
      <c r="J8" s="29"/>
      <c r="K8" s="29"/>
      <c r="M8" s="38" t="s">
        <v>53</v>
      </c>
      <c r="N8" s="38">
        <v>9.9598769192616885</v>
      </c>
      <c r="O8"/>
      <c r="P8"/>
      <c r="Q8"/>
      <c r="R8"/>
      <c r="S8"/>
      <c r="T8"/>
      <c r="U8"/>
      <c r="V8"/>
      <c r="AC8" s="38" t="s">
        <v>53</v>
      </c>
      <c r="AD8" s="38">
        <v>17.088426471916559</v>
      </c>
      <c r="AE8"/>
      <c r="AF8"/>
      <c r="AG8"/>
      <c r="AH8"/>
      <c r="AI8"/>
      <c r="AJ8"/>
      <c r="AK8"/>
    </row>
    <row r="9" spans="1:37" ht="16.2" thickBot="1" x14ac:dyDescent="0.35">
      <c r="A9" s="3">
        <v>43788</v>
      </c>
      <c r="B9" s="2">
        <v>8</v>
      </c>
      <c r="C9" s="1">
        <v>65.466507000000007</v>
      </c>
      <c r="D9" s="2">
        <v>76167200</v>
      </c>
      <c r="E9" s="1">
        <f t="shared" si="1"/>
        <v>57.753976899388782</v>
      </c>
      <c r="F9" s="1">
        <v>176.839249</v>
      </c>
      <c r="G9" s="2">
        <v>2673200</v>
      </c>
      <c r="H9" s="1">
        <f t="shared" si="0"/>
        <v>161.39857944575402</v>
      </c>
      <c r="M9" s="39" t="s">
        <v>54</v>
      </c>
      <c r="N9" s="39">
        <v>252</v>
      </c>
      <c r="O9"/>
      <c r="P9"/>
      <c r="Q9"/>
      <c r="R9"/>
      <c r="S9"/>
      <c r="T9"/>
      <c r="U9"/>
      <c r="V9"/>
      <c r="AC9" s="39" t="s">
        <v>54</v>
      </c>
      <c r="AD9" s="39">
        <v>252</v>
      </c>
      <c r="AE9"/>
      <c r="AF9"/>
      <c r="AG9"/>
      <c r="AH9"/>
      <c r="AI9"/>
      <c r="AJ9"/>
      <c r="AK9"/>
    </row>
    <row r="10" spans="1:37" x14ac:dyDescent="0.3">
      <c r="A10" s="3">
        <v>43789</v>
      </c>
      <c r="B10" s="2">
        <v>9</v>
      </c>
      <c r="C10" s="1">
        <v>64.704375999999996</v>
      </c>
      <c r="D10" s="2">
        <v>106234400</v>
      </c>
      <c r="E10" s="1">
        <f t="shared" si="1"/>
        <v>57.997689832157988</v>
      </c>
      <c r="F10" s="1">
        <v>173.99208100000001</v>
      </c>
      <c r="G10" s="2">
        <v>4190700</v>
      </c>
      <c r="H10" s="1">
        <f t="shared" si="0"/>
        <v>161.36719018845946</v>
      </c>
      <c r="M10"/>
      <c r="N10"/>
      <c r="O10"/>
      <c r="P10"/>
      <c r="Q10"/>
      <c r="R10"/>
      <c r="S10"/>
      <c r="T10"/>
      <c r="U10"/>
      <c r="V10"/>
      <c r="AC10"/>
      <c r="AD10"/>
      <c r="AE10"/>
      <c r="AF10"/>
      <c r="AG10"/>
      <c r="AH10"/>
      <c r="AI10"/>
      <c r="AJ10"/>
      <c r="AK10"/>
    </row>
    <row r="11" spans="1:37" ht="16.2" thickBot="1" x14ac:dyDescent="0.35">
      <c r="A11" s="3">
        <v>43790</v>
      </c>
      <c r="B11" s="2">
        <v>10</v>
      </c>
      <c r="C11" s="1">
        <v>64.414268000000007</v>
      </c>
      <c r="D11" s="2">
        <v>121395200</v>
      </c>
      <c r="E11" s="1">
        <f t="shared" si="1"/>
        <v>58.241402764927194</v>
      </c>
      <c r="F11" s="1">
        <v>173.31463600000001</v>
      </c>
      <c r="G11" s="2">
        <v>3135100</v>
      </c>
      <c r="H11" s="1">
        <f t="shared" si="0"/>
        <v>161.33580093116493</v>
      </c>
      <c r="M11" t="s">
        <v>55</v>
      </c>
      <c r="N11"/>
      <c r="O11"/>
      <c r="P11"/>
      <c r="Q11"/>
      <c r="R11"/>
      <c r="S11"/>
      <c r="T11"/>
      <c r="U11"/>
      <c r="V11"/>
      <c r="AC11" t="s">
        <v>55</v>
      </c>
      <c r="AD11"/>
      <c r="AE11"/>
      <c r="AF11"/>
      <c r="AG11"/>
      <c r="AH11"/>
      <c r="AI11"/>
      <c r="AJ11"/>
      <c r="AK11"/>
    </row>
    <row r="12" spans="1:37" x14ac:dyDescent="0.3">
      <c r="A12" s="3">
        <v>43791</v>
      </c>
      <c r="B12" s="2">
        <v>11</v>
      </c>
      <c r="C12" s="1">
        <v>64.357726999999997</v>
      </c>
      <c r="D12" s="2">
        <v>65325200</v>
      </c>
      <c r="E12" s="1">
        <f t="shared" si="1"/>
        <v>58.485115697696401</v>
      </c>
      <c r="F12" s="1">
        <v>173.56990099999999</v>
      </c>
      <c r="G12" s="2">
        <v>1852200</v>
      </c>
      <c r="H12" s="1">
        <f t="shared" si="0"/>
        <v>161.30441167387036</v>
      </c>
      <c r="M12" s="40"/>
      <c r="N12" s="40" t="s">
        <v>59</v>
      </c>
      <c r="O12" s="40" t="s">
        <v>60</v>
      </c>
      <c r="P12" s="40" t="s">
        <v>61</v>
      </c>
      <c r="Q12" s="40" t="s">
        <v>62</v>
      </c>
      <c r="R12" s="40" t="s">
        <v>63</v>
      </c>
      <c r="S12"/>
      <c r="T12"/>
      <c r="U12"/>
      <c r="V12"/>
      <c r="AC12" s="40"/>
      <c r="AD12" s="40" t="s">
        <v>59</v>
      </c>
      <c r="AE12" s="40" t="s">
        <v>60</v>
      </c>
      <c r="AF12" s="40" t="s">
        <v>61</v>
      </c>
      <c r="AG12" s="40" t="s">
        <v>62</v>
      </c>
      <c r="AH12" s="40" t="s">
        <v>63</v>
      </c>
      <c r="AI12"/>
      <c r="AJ12"/>
      <c r="AK12"/>
    </row>
    <row r="13" spans="1:37" x14ac:dyDescent="0.3">
      <c r="A13" s="3">
        <v>43794</v>
      </c>
      <c r="B13" s="2">
        <v>12</v>
      </c>
      <c r="C13" s="1">
        <v>65.486168000000006</v>
      </c>
      <c r="D13" s="2">
        <v>84020400</v>
      </c>
      <c r="E13" s="1">
        <f t="shared" si="1"/>
        <v>58.728828630465607</v>
      </c>
      <c r="F13" s="1">
        <v>173.29499799999999</v>
      </c>
      <c r="G13" s="2">
        <v>2657500</v>
      </c>
      <c r="H13" s="1">
        <f t="shared" si="0"/>
        <v>161.2730224165758</v>
      </c>
      <c r="M13" s="38" t="s">
        <v>56</v>
      </c>
      <c r="N13" s="38">
        <v>1</v>
      </c>
      <c r="O13" s="38">
        <v>79208.299411819607</v>
      </c>
      <c r="P13" s="38">
        <v>79208.299411819607</v>
      </c>
      <c r="Q13" s="38">
        <v>798.47761610535247</v>
      </c>
      <c r="R13" s="38">
        <v>8.5852258394081197E-80</v>
      </c>
      <c r="S13"/>
      <c r="T13"/>
      <c r="U13"/>
      <c r="V13"/>
      <c r="AC13" s="38" t="s">
        <v>56</v>
      </c>
      <c r="AD13" s="38">
        <v>1</v>
      </c>
      <c r="AE13" s="38">
        <v>1313.9402519022115</v>
      </c>
      <c r="AF13" s="38">
        <v>1313.9402519022115</v>
      </c>
      <c r="AG13" s="38">
        <v>4.4995747301518083</v>
      </c>
      <c r="AH13" s="38">
        <v>3.4887661676264912E-2</v>
      </c>
      <c r="AI13"/>
      <c r="AJ13"/>
      <c r="AK13"/>
    </row>
    <row r="14" spans="1:37" x14ac:dyDescent="0.3">
      <c r="A14" s="3">
        <v>43795</v>
      </c>
      <c r="B14" s="2">
        <v>13</v>
      </c>
      <c r="C14" s="1">
        <v>64.974815000000007</v>
      </c>
      <c r="D14" s="2">
        <v>105207600</v>
      </c>
      <c r="E14" s="1">
        <f t="shared" si="1"/>
        <v>58.972541563234813</v>
      </c>
      <c r="F14" s="1">
        <v>175.26838699999999</v>
      </c>
      <c r="G14" s="2">
        <v>4578900</v>
      </c>
      <c r="H14" s="1">
        <f t="shared" si="0"/>
        <v>161.24163315928124</v>
      </c>
      <c r="M14" s="38" t="s">
        <v>57</v>
      </c>
      <c r="N14" s="38">
        <v>250</v>
      </c>
      <c r="O14" s="38">
        <v>24799.787061710424</v>
      </c>
      <c r="P14" s="38">
        <v>99.199148246841688</v>
      </c>
      <c r="Q14" s="38"/>
      <c r="R14" s="38"/>
      <c r="S14"/>
      <c r="T14"/>
      <c r="U14"/>
      <c r="V14"/>
      <c r="AC14" s="38" t="s">
        <v>57</v>
      </c>
      <c r="AD14" s="38">
        <v>250</v>
      </c>
      <c r="AE14" s="38">
        <v>73003.579821524661</v>
      </c>
      <c r="AF14" s="38">
        <v>292.01431928609867</v>
      </c>
      <c r="AG14" s="38"/>
      <c r="AH14" s="38"/>
      <c r="AI14"/>
      <c r="AJ14"/>
      <c r="AK14"/>
    </row>
    <row r="15" spans="1:37" ht="16.2" thickBot="1" x14ac:dyDescent="0.35">
      <c r="A15" s="3">
        <v>43796</v>
      </c>
      <c r="B15" s="2">
        <v>14</v>
      </c>
      <c r="C15" s="1">
        <v>65.847565000000003</v>
      </c>
      <c r="D15" s="2">
        <v>65235600</v>
      </c>
      <c r="E15" s="1">
        <f t="shared" si="1"/>
        <v>59.216254496004012</v>
      </c>
      <c r="F15" s="1">
        <v>176.151993</v>
      </c>
      <c r="G15" s="2">
        <v>1044800</v>
      </c>
      <c r="H15" s="1">
        <f t="shared" si="0"/>
        <v>161.2102439019867</v>
      </c>
      <c r="J15" s="32"/>
      <c r="K15" s="32"/>
      <c r="M15" s="39" t="s">
        <v>58</v>
      </c>
      <c r="N15" s="39">
        <v>251</v>
      </c>
      <c r="O15" s="39">
        <v>104008.08647353003</v>
      </c>
      <c r="P15" s="39"/>
      <c r="Q15" s="39"/>
      <c r="R15" s="39"/>
      <c r="S15"/>
      <c r="T15"/>
      <c r="U15"/>
      <c r="V15"/>
      <c r="AC15" s="39" t="s">
        <v>58</v>
      </c>
      <c r="AD15" s="39">
        <v>251</v>
      </c>
      <c r="AE15" s="39">
        <v>74317.520073426873</v>
      </c>
      <c r="AF15" s="39"/>
      <c r="AG15" s="39"/>
      <c r="AH15" s="39"/>
      <c r="AI15"/>
      <c r="AJ15"/>
      <c r="AK15"/>
    </row>
    <row r="16" spans="1:37" ht="16.2" thickBot="1" x14ac:dyDescent="0.35">
      <c r="A16" s="3">
        <v>43798</v>
      </c>
      <c r="B16" s="2">
        <v>15</v>
      </c>
      <c r="C16" s="1">
        <v>65.702515000000005</v>
      </c>
      <c r="D16" s="2">
        <v>46617600</v>
      </c>
      <c r="E16" s="1">
        <f t="shared" si="1"/>
        <v>59.459967428773219</v>
      </c>
      <c r="F16" s="1">
        <v>175.29785200000001</v>
      </c>
      <c r="G16" s="2">
        <v>1633100</v>
      </c>
      <c r="H16" s="1">
        <f t="shared" si="0"/>
        <v>161.17885464469214</v>
      </c>
      <c r="M16"/>
      <c r="N16"/>
      <c r="O16"/>
      <c r="P16"/>
      <c r="Q16"/>
      <c r="R16"/>
      <c r="S16"/>
      <c r="T16"/>
      <c r="U16"/>
      <c r="V16"/>
      <c r="AC16"/>
      <c r="AD16"/>
      <c r="AE16"/>
      <c r="AF16"/>
      <c r="AG16"/>
      <c r="AH16"/>
      <c r="AI16"/>
      <c r="AJ16"/>
      <c r="AK16"/>
    </row>
    <row r="17" spans="1:37" x14ac:dyDescent="0.3">
      <c r="A17" s="3">
        <v>43801</v>
      </c>
      <c r="B17" s="2">
        <v>16</v>
      </c>
      <c r="C17" s="1">
        <v>64.942841000000001</v>
      </c>
      <c r="D17" s="2">
        <v>94487200</v>
      </c>
      <c r="E17" s="1">
        <f t="shared" si="1"/>
        <v>59.703680361542425</v>
      </c>
      <c r="F17" s="1">
        <v>171.144913</v>
      </c>
      <c r="G17" s="2">
        <v>3053500</v>
      </c>
      <c r="H17" s="1">
        <f t="shared" si="0"/>
        <v>161.14746538739757</v>
      </c>
      <c r="M17" s="40"/>
      <c r="N17" s="40" t="s">
        <v>64</v>
      </c>
      <c r="O17" s="40" t="s">
        <v>53</v>
      </c>
      <c r="P17" s="40" t="s">
        <v>65</v>
      </c>
      <c r="Q17" s="40" t="s">
        <v>66</v>
      </c>
      <c r="R17" s="40" t="s">
        <v>67</v>
      </c>
      <c r="S17" s="40" t="s">
        <v>68</v>
      </c>
      <c r="T17" s="42"/>
      <c r="U17" s="42"/>
      <c r="V17" s="42"/>
      <c r="AC17" s="40"/>
      <c r="AD17" s="40" t="s">
        <v>64</v>
      </c>
      <c r="AE17" s="40" t="s">
        <v>53</v>
      </c>
      <c r="AF17" s="40" t="s">
        <v>65</v>
      </c>
      <c r="AG17" s="40" t="s">
        <v>66</v>
      </c>
      <c r="AH17" s="40" t="s">
        <v>67</v>
      </c>
      <c r="AI17" s="40" t="s">
        <v>68</v>
      </c>
      <c r="AJ17" s="42"/>
      <c r="AK17" s="42"/>
    </row>
    <row r="18" spans="1:37" x14ac:dyDescent="0.3">
      <c r="A18" s="3">
        <v>43802</v>
      </c>
      <c r="B18" s="2">
        <v>17</v>
      </c>
      <c r="C18" s="1">
        <v>63.784916000000003</v>
      </c>
      <c r="D18" s="2">
        <v>114430400</v>
      </c>
      <c r="E18" s="1">
        <f t="shared" si="1"/>
        <v>59.947393294311631</v>
      </c>
      <c r="F18" s="1">
        <v>169.40713500000001</v>
      </c>
      <c r="G18" s="2">
        <v>3775500</v>
      </c>
      <c r="H18" s="1">
        <f t="shared" si="0"/>
        <v>161.11607613010301</v>
      </c>
      <c r="M18" s="38" t="s">
        <v>44</v>
      </c>
      <c r="N18" s="38">
        <v>55.804273437235139</v>
      </c>
      <c r="O18" s="38">
        <v>1.2585704402403162</v>
      </c>
      <c r="P18" s="38">
        <v>44.339412124266687</v>
      </c>
      <c r="Q18" s="38">
        <v>1.8836352035301826E-120</v>
      </c>
      <c r="R18" s="38">
        <v>53.325520977174492</v>
      </c>
      <c r="S18" s="38">
        <v>58.283025897295786</v>
      </c>
      <c r="T18" s="38"/>
      <c r="U18" s="38"/>
      <c r="V18" s="38"/>
      <c r="AC18" s="38" t="s">
        <v>44</v>
      </c>
      <c r="AD18" s="38">
        <v>161.64969350411047</v>
      </c>
      <c r="AE18" s="38">
        <v>2.1593628718625353</v>
      </c>
      <c r="AF18" s="38">
        <v>74.859902247314864</v>
      </c>
      <c r="AG18" s="38">
        <v>3.3327404057948299E-173</v>
      </c>
      <c r="AH18" s="38">
        <v>157.39683179716394</v>
      </c>
      <c r="AI18" s="38">
        <v>165.90255521105701</v>
      </c>
      <c r="AJ18" s="38"/>
      <c r="AK18" s="38"/>
    </row>
    <row r="19" spans="1:37" ht="16.2" thickBot="1" x14ac:dyDescent="0.35">
      <c r="A19" s="3">
        <v>43803</v>
      </c>
      <c r="B19" s="2">
        <v>18</v>
      </c>
      <c r="C19" s="1">
        <v>64.347892999999999</v>
      </c>
      <c r="D19" s="2">
        <v>67181600</v>
      </c>
      <c r="E19" s="1">
        <f t="shared" si="1"/>
        <v>60.191106227080837</v>
      </c>
      <c r="F19" s="1">
        <v>170.055115</v>
      </c>
      <c r="G19" s="2">
        <v>2933400</v>
      </c>
      <c r="H19" s="1">
        <f t="shared" si="0"/>
        <v>161.08468687280848</v>
      </c>
      <c r="M19" s="39" t="s">
        <v>5</v>
      </c>
      <c r="N19" s="39">
        <v>0.24371293276920544</v>
      </c>
      <c r="O19" s="39">
        <v>8.624763654861544E-3</v>
      </c>
      <c r="P19" s="39">
        <v>28.257346232534861</v>
      </c>
      <c r="Q19" s="39">
        <v>8.5852258394086081E-80</v>
      </c>
      <c r="R19" s="39">
        <v>0.22672647460731854</v>
      </c>
      <c r="S19" s="39">
        <v>0.26069939093109235</v>
      </c>
      <c r="T19" s="38"/>
      <c r="U19" s="38"/>
      <c r="V19" s="38"/>
      <c r="AC19" s="39" t="s">
        <v>5</v>
      </c>
      <c r="AD19" s="39">
        <v>-3.1389257294555883E-2</v>
      </c>
      <c r="AE19" s="39">
        <v>1.479773703515657E-2</v>
      </c>
      <c r="AF19" s="39">
        <v>-2.1212201041268037</v>
      </c>
      <c r="AG19" s="39">
        <v>3.4887661676266668E-2</v>
      </c>
      <c r="AH19" s="39">
        <v>-6.0533376611565368E-2</v>
      </c>
      <c r="AI19" s="39">
        <v>-2.2451379775464027E-3</v>
      </c>
      <c r="AJ19" s="38"/>
      <c r="AK19" s="38"/>
    </row>
    <row r="20" spans="1:37" x14ac:dyDescent="0.3">
      <c r="A20" s="3">
        <v>43804</v>
      </c>
      <c r="B20" s="2">
        <v>19</v>
      </c>
      <c r="C20" s="1">
        <v>65.291945999999996</v>
      </c>
      <c r="D20" s="2">
        <v>74424400</v>
      </c>
      <c r="E20" s="1">
        <f t="shared" si="1"/>
        <v>60.434819159850043</v>
      </c>
      <c r="F20" s="1">
        <v>170.84053</v>
      </c>
      <c r="G20" s="2">
        <v>2342100</v>
      </c>
      <c r="H20" s="1">
        <f t="shared" si="0"/>
        <v>161.05329761551391</v>
      </c>
      <c r="M20"/>
      <c r="N20"/>
      <c r="O20"/>
      <c r="P20"/>
      <c r="Q20"/>
      <c r="R20"/>
      <c r="S20"/>
      <c r="T20"/>
      <c r="U20"/>
      <c r="V20"/>
      <c r="AC20"/>
      <c r="AD20"/>
      <c r="AE20"/>
      <c r="AF20"/>
      <c r="AG20"/>
      <c r="AH20"/>
      <c r="AI20"/>
      <c r="AJ20"/>
      <c r="AK20"/>
    </row>
    <row r="21" spans="1:37" x14ac:dyDescent="0.3">
      <c r="A21" s="3">
        <v>43805</v>
      </c>
      <c r="B21" s="2">
        <v>20</v>
      </c>
      <c r="C21" s="1">
        <v>66.553130999999993</v>
      </c>
      <c r="D21" s="2">
        <v>106075600</v>
      </c>
      <c r="E21" s="1">
        <f t="shared" si="1"/>
        <v>60.67853209261925</v>
      </c>
      <c r="F21" s="1">
        <v>172.26414500000001</v>
      </c>
      <c r="G21" s="2">
        <v>2118000</v>
      </c>
      <c r="H21" s="1">
        <f t="shared" si="0"/>
        <v>161.02190835821935</v>
      </c>
      <c r="M21"/>
      <c r="N21"/>
      <c r="O21"/>
      <c r="P21"/>
      <c r="Q21"/>
      <c r="R21"/>
      <c r="S21"/>
      <c r="T21"/>
      <c r="U21"/>
      <c r="V21"/>
      <c r="AC21"/>
      <c r="AD21"/>
      <c r="AE21"/>
      <c r="AF21"/>
      <c r="AG21"/>
      <c r="AH21"/>
      <c r="AI21"/>
      <c r="AJ21"/>
      <c r="AK21"/>
    </row>
    <row r="22" spans="1:37" x14ac:dyDescent="0.3">
      <c r="A22" s="3">
        <v>43808</v>
      </c>
      <c r="B22" s="2">
        <v>21</v>
      </c>
      <c r="C22" s="1">
        <v>65.621384000000006</v>
      </c>
      <c r="D22" s="2">
        <v>128042400</v>
      </c>
      <c r="E22" s="1">
        <f t="shared" si="1"/>
        <v>60.922245025388456</v>
      </c>
      <c r="F22" s="1">
        <v>171.31179800000001</v>
      </c>
      <c r="G22" s="2">
        <v>1556500</v>
      </c>
      <c r="H22" s="1">
        <f t="shared" si="0"/>
        <v>160.99051910092479</v>
      </c>
      <c r="M22"/>
      <c r="N22"/>
      <c r="O22"/>
      <c r="P22"/>
      <c r="Q22"/>
      <c r="R22"/>
      <c r="S22"/>
      <c r="T22"/>
      <c r="U22"/>
      <c r="V22"/>
      <c r="AC22"/>
      <c r="AD22"/>
      <c r="AE22"/>
      <c r="AF22"/>
      <c r="AG22"/>
      <c r="AH22"/>
      <c r="AI22"/>
      <c r="AJ22"/>
      <c r="AK22"/>
    </row>
    <row r="23" spans="1:37" x14ac:dyDescent="0.3">
      <c r="A23" s="3">
        <v>43809</v>
      </c>
      <c r="B23" s="2">
        <v>22</v>
      </c>
      <c r="C23" s="1">
        <v>66.004897999999997</v>
      </c>
      <c r="D23" s="2">
        <v>90420400</v>
      </c>
      <c r="E23" s="1">
        <f t="shared" si="1"/>
        <v>61.165957958157662</v>
      </c>
      <c r="F23" s="1">
        <v>170.86998</v>
      </c>
      <c r="G23" s="2">
        <v>2027800</v>
      </c>
      <c r="H23" s="1">
        <f t="shared" si="0"/>
        <v>160.95912984363025</v>
      </c>
      <c r="J23" s="33"/>
      <c r="K23" s="33"/>
      <c r="L23" s="33"/>
      <c r="M23" t="s">
        <v>69</v>
      </c>
      <c r="N23"/>
      <c r="O23"/>
      <c r="P23"/>
      <c r="Q23"/>
      <c r="R23" t="s">
        <v>73</v>
      </c>
      <c r="S23"/>
      <c r="T23"/>
      <c r="U23"/>
      <c r="V23"/>
      <c r="AC23" t="s">
        <v>69</v>
      </c>
      <c r="AD23"/>
      <c r="AE23"/>
      <c r="AF23"/>
      <c r="AG23"/>
      <c r="AH23" t="s">
        <v>73</v>
      </c>
      <c r="AI23"/>
      <c r="AJ23"/>
      <c r="AK23"/>
    </row>
    <row r="24" spans="1:37" ht="16.2" thickBot="1" x14ac:dyDescent="0.35">
      <c r="A24" s="3">
        <v>43810</v>
      </c>
      <c r="B24" s="2">
        <v>23</v>
      </c>
      <c r="C24" s="1">
        <v>66.567886000000001</v>
      </c>
      <c r="D24" s="2">
        <v>78756800</v>
      </c>
      <c r="E24" s="1">
        <f t="shared" si="1"/>
        <v>61.409670890926861</v>
      </c>
      <c r="F24" s="1">
        <v>172.804092</v>
      </c>
      <c r="G24" s="2">
        <v>2174100</v>
      </c>
      <c r="H24" s="1">
        <f t="shared" si="0"/>
        <v>160.92774058633569</v>
      </c>
      <c r="M24"/>
      <c r="N24"/>
      <c r="O24"/>
      <c r="P24"/>
      <c r="Q24"/>
      <c r="R24"/>
      <c r="S24"/>
      <c r="T24"/>
      <c r="U24"/>
      <c r="V24"/>
      <c r="AC24"/>
      <c r="AD24"/>
      <c r="AE24"/>
      <c r="AF24"/>
      <c r="AG24"/>
      <c r="AH24"/>
      <c r="AI24"/>
      <c r="AJ24"/>
      <c r="AK24"/>
    </row>
    <row r="25" spans="1:37" x14ac:dyDescent="0.3">
      <c r="A25" s="3">
        <v>43811</v>
      </c>
      <c r="B25" s="2">
        <v>24</v>
      </c>
      <c r="C25" s="1">
        <v>66.737517999999994</v>
      </c>
      <c r="D25" s="2">
        <v>137310400</v>
      </c>
      <c r="E25" s="1">
        <f t="shared" si="1"/>
        <v>61.653383823696068</v>
      </c>
      <c r="F25" s="1">
        <v>174.15898100000001</v>
      </c>
      <c r="G25" s="2">
        <v>2277600</v>
      </c>
      <c r="H25" s="1">
        <f t="shared" si="0"/>
        <v>160.89635132904112</v>
      </c>
      <c r="M25" s="40" t="s">
        <v>70</v>
      </c>
      <c r="N25" s="40" t="s">
        <v>77</v>
      </c>
      <c r="O25" s="40" t="s">
        <v>71</v>
      </c>
      <c r="P25" s="40" t="s">
        <v>72</v>
      </c>
      <c r="Q25"/>
      <c r="R25" s="40" t="s">
        <v>74</v>
      </c>
      <c r="S25" s="40" t="s">
        <v>1</v>
      </c>
      <c r="T25" s="42"/>
      <c r="U25"/>
      <c r="V25"/>
      <c r="AC25" s="40" t="s">
        <v>70</v>
      </c>
      <c r="AD25" s="40" t="s">
        <v>78</v>
      </c>
      <c r="AE25" s="40" t="s">
        <v>71</v>
      </c>
      <c r="AF25" s="40" t="s">
        <v>72</v>
      </c>
      <c r="AG25"/>
      <c r="AH25" s="40" t="s">
        <v>74</v>
      </c>
      <c r="AI25" s="40" t="s">
        <v>4</v>
      </c>
      <c r="AJ25"/>
      <c r="AK25"/>
    </row>
    <row r="26" spans="1:37" x14ac:dyDescent="0.3">
      <c r="A26" s="3">
        <v>43812</v>
      </c>
      <c r="B26" s="2">
        <v>25</v>
      </c>
      <c r="C26" s="1">
        <v>67.644706999999997</v>
      </c>
      <c r="D26" s="2">
        <v>133587600</v>
      </c>
      <c r="E26" s="1">
        <f t="shared" si="1"/>
        <v>61.897096756465274</v>
      </c>
      <c r="F26" s="1">
        <v>173.756439</v>
      </c>
      <c r="G26" s="2">
        <v>2050200</v>
      </c>
      <c r="H26" s="1">
        <f t="shared" si="0"/>
        <v>160.86496207174659</v>
      </c>
      <c r="M26" s="38">
        <v>1</v>
      </c>
      <c r="N26" s="49">
        <v>56.047986370004345</v>
      </c>
      <c r="O26" s="49">
        <v>7.9065576299956533</v>
      </c>
      <c r="P26" s="49">
        <v>0.79542699452103727</v>
      </c>
      <c r="Q26"/>
      <c r="R26" s="49">
        <v>0.1984126984126984</v>
      </c>
      <c r="S26" s="49">
        <v>55.291519000000001</v>
      </c>
      <c r="T26" s="49"/>
      <c r="U26"/>
      <c r="V26"/>
      <c r="AC26" s="38">
        <v>1</v>
      </c>
      <c r="AD26" s="49">
        <v>161.61830424681591</v>
      </c>
      <c r="AE26" s="49">
        <v>15.411068753184082</v>
      </c>
      <c r="AF26" s="49">
        <v>0.90364435575276536</v>
      </c>
      <c r="AG26"/>
      <c r="AH26" s="49">
        <v>0.1984126984126984</v>
      </c>
      <c r="AI26" s="49">
        <v>102.520172</v>
      </c>
      <c r="AJ26"/>
      <c r="AK26"/>
    </row>
    <row r="27" spans="1:37" x14ac:dyDescent="0.3">
      <c r="A27" s="3">
        <v>43815</v>
      </c>
      <c r="B27" s="2">
        <v>26</v>
      </c>
      <c r="C27" s="1">
        <v>68.802634999999995</v>
      </c>
      <c r="D27" s="2">
        <v>128186000</v>
      </c>
      <c r="E27" s="1">
        <f t="shared" si="1"/>
        <v>62.14080968923448</v>
      </c>
      <c r="F27" s="1">
        <v>173.18699599999999</v>
      </c>
      <c r="G27" s="2">
        <v>3207600</v>
      </c>
      <c r="H27" s="1">
        <f t="shared" si="0"/>
        <v>160.83357281445203</v>
      </c>
      <c r="M27" s="38">
        <v>2</v>
      </c>
      <c r="N27" s="49">
        <v>56.291699302773551</v>
      </c>
      <c r="O27" s="49">
        <v>8.1692916972264555</v>
      </c>
      <c r="P27" s="49">
        <v>0.82185894875897791</v>
      </c>
      <c r="Q27"/>
      <c r="R27" s="49">
        <v>0.59523809523809523</v>
      </c>
      <c r="S27" s="49">
        <v>56.491633999999998</v>
      </c>
      <c r="T27" s="49"/>
      <c r="U27"/>
      <c r="V27"/>
      <c r="AC27" s="38">
        <v>2</v>
      </c>
      <c r="AD27" s="49">
        <v>161.58691498952138</v>
      </c>
      <c r="AE27" s="49">
        <v>15.071227010478623</v>
      </c>
      <c r="AF27" s="49">
        <v>0.8837173748559003</v>
      </c>
      <c r="AG27"/>
      <c r="AH27" s="49">
        <v>0.59523809523809523</v>
      </c>
      <c r="AI27" s="49">
        <v>111.048721</v>
      </c>
      <c r="AJ27"/>
      <c r="AK27"/>
    </row>
    <row r="28" spans="1:37" x14ac:dyDescent="0.3">
      <c r="A28" s="3">
        <v>43816</v>
      </c>
      <c r="B28" s="2">
        <v>27</v>
      </c>
      <c r="C28" s="1">
        <v>68.937850999999995</v>
      </c>
      <c r="D28" s="2">
        <v>114158400</v>
      </c>
      <c r="E28" s="1">
        <f t="shared" si="1"/>
        <v>62.384522622003686</v>
      </c>
      <c r="F28" s="1">
        <v>173.481537</v>
      </c>
      <c r="G28" s="2">
        <v>3039800</v>
      </c>
      <c r="H28" s="1">
        <f t="shared" si="0"/>
        <v>160.80218355715746</v>
      </c>
      <c r="J28" s="33"/>
      <c r="K28" s="33"/>
      <c r="L28" s="33"/>
      <c r="M28" s="38">
        <v>3</v>
      </c>
      <c r="N28" s="49">
        <v>56.535412235542758</v>
      </c>
      <c r="O28" s="49">
        <v>7.866565764457242</v>
      </c>
      <c r="P28" s="49">
        <v>0.79140367477821705</v>
      </c>
      <c r="Q28"/>
      <c r="R28" s="49">
        <v>0.99206349206349198</v>
      </c>
      <c r="S28" s="49">
        <v>59.367474000000001</v>
      </c>
      <c r="T28" s="49"/>
      <c r="U28"/>
      <c r="V28"/>
      <c r="AC28" s="38">
        <v>3</v>
      </c>
      <c r="AD28" s="49">
        <v>161.55552573222681</v>
      </c>
      <c r="AE28" s="49">
        <v>16.255387267773187</v>
      </c>
      <c r="AF28" s="49">
        <v>0.95315186703476951</v>
      </c>
      <c r="AG28"/>
      <c r="AH28" s="49">
        <v>0.99206349206349198</v>
      </c>
      <c r="AI28" s="49">
        <v>117.42538500000001</v>
      </c>
      <c r="AJ28"/>
      <c r="AK28"/>
    </row>
    <row r="29" spans="1:37" x14ac:dyDescent="0.3">
      <c r="A29" s="3">
        <v>43817</v>
      </c>
      <c r="B29" s="2">
        <v>28</v>
      </c>
      <c r="C29" s="1">
        <v>68.773132000000004</v>
      </c>
      <c r="D29" s="2">
        <v>116028400</v>
      </c>
      <c r="E29" s="1">
        <f t="shared" si="1"/>
        <v>62.628235554772893</v>
      </c>
      <c r="F29" s="1">
        <v>171.45906099999999</v>
      </c>
      <c r="G29" s="2">
        <v>3614700</v>
      </c>
      <c r="H29" s="1">
        <f t="shared" si="0"/>
        <v>160.7707942998629</v>
      </c>
      <c r="M29" s="38">
        <v>4</v>
      </c>
      <c r="N29" s="49">
        <v>56.779125168311964</v>
      </c>
      <c r="O29" s="49">
        <v>8.2399258316880406</v>
      </c>
      <c r="P29" s="49">
        <v>0.82896498654617157</v>
      </c>
      <c r="Q29"/>
      <c r="R29" s="49">
        <v>1.3888888888888888</v>
      </c>
      <c r="S29" s="49">
        <v>59.490692000000003</v>
      </c>
      <c r="T29" s="49"/>
      <c r="U29"/>
      <c r="V29"/>
      <c r="AC29" s="38">
        <v>4</v>
      </c>
      <c r="AD29" s="49">
        <v>161.52413647493225</v>
      </c>
      <c r="AE29" s="49">
        <v>16.228182525067751</v>
      </c>
      <c r="AF29" s="49">
        <v>0.95155668810271821</v>
      </c>
      <c r="AG29"/>
      <c r="AH29" s="49">
        <v>1.3888888888888888</v>
      </c>
      <c r="AI29" s="49">
        <v>117.96828499999999</v>
      </c>
      <c r="AJ29"/>
      <c r="AK29"/>
    </row>
    <row r="30" spans="1:37" x14ac:dyDescent="0.3">
      <c r="A30" s="3">
        <v>43818</v>
      </c>
      <c r="B30" s="2">
        <v>29</v>
      </c>
      <c r="C30" s="1">
        <v>68.841965000000002</v>
      </c>
      <c r="D30" s="2">
        <v>98369200</v>
      </c>
      <c r="E30" s="1">
        <f t="shared" si="1"/>
        <v>62.871948487542099</v>
      </c>
      <c r="F30" s="1">
        <v>173.28518700000001</v>
      </c>
      <c r="G30" s="2">
        <v>2680600</v>
      </c>
      <c r="H30" s="1">
        <f t="shared" si="0"/>
        <v>160.73940504256836</v>
      </c>
      <c r="M30" s="38">
        <v>5</v>
      </c>
      <c r="N30" s="49">
        <v>57.022838101081163</v>
      </c>
      <c r="O30" s="49">
        <v>7.5463218989188334</v>
      </c>
      <c r="P30" s="49">
        <v>0.75918603628120207</v>
      </c>
      <c r="Q30"/>
      <c r="R30" s="49">
        <v>1.7857142857142856</v>
      </c>
      <c r="S30" s="49">
        <v>59.687832</v>
      </c>
      <c r="T30" s="49"/>
      <c r="U30"/>
      <c r="V30"/>
      <c r="AC30" s="38">
        <v>5</v>
      </c>
      <c r="AD30" s="49">
        <v>161.49274721763769</v>
      </c>
      <c r="AE30" s="49">
        <v>14.885060782362302</v>
      </c>
      <c r="AF30" s="49">
        <v>0.87280132068968053</v>
      </c>
      <c r="AG30"/>
      <c r="AH30" s="49">
        <v>1.7857142857142856</v>
      </c>
      <c r="AI30" s="49">
        <v>118.067001</v>
      </c>
      <c r="AJ30"/>
      <c r="AK30"/>
    </row>
    <row r="31" spans="1:37" x14ac:dyDescent="0.3">
      <c r="A31" s="3">
        <v>43819</v>
      </c>
      <c r="B31" s="2">
        <v>30</v>
      </c>
      <c r="C31" s="1">
        <v>68.699387000000002</v>
      </c>
      <c r="D31" s="2">
        <v>275978000</v>
      </c>
      <c r="E31" s="1">
        <f t="shared" si="1"/>
        <v>63.115661420311305</v>
      </c>
      <c r="F31" s="1">
        <v>173.19682299999999</v>
      </c>
      <c r="G31" s="2">
        <v>4351900</v>
      </c>
      <c r="H31" s="1">
        <f t="shared" si="0"/>
        <v>160.7080157852738</v>
      </c>
      <c r="M31" s="38">
        <v>6</v>
      </c>
      <c r="N31" s="49">
        <v>57.266551033850369</v>
      </c>
      <c r="O31" s="49">
        <v>8.0696609661496339</v>
      </c>
      <c r="P31" s="49">
        <v>0.81183575324318002</v>
      </c>
      <c r="Q31"/>
      <c r="R31" s="49">
        <v>2.1825396825396823</v>
      </c>
      <c r="S31" s="49">
        <v>60.321156000000002</v>
      </c>
      <c r="T31" s="49"/>
      <c r="U31"/>
      <c r="V31"/>
      <c r="AC31" s="38">
        <v>6</v>
      </c>
      <c r="AD31" s="49">
        <v>161.46135796034315</v>
      </c>
      <c r="AE31" s="49">
        <v>16.97820203965685</v>
      </c>
      <c r="AF31" s="49">
        <v>0.99553487754028314</v>
      </c>
      <c r="AG31"/>
      <c r="AH31" s="49">
        <v>2.1825396825396823</v>
      </c>
      <c r="AI31" s="49">
        <v>121.383652</v>
      </c>
      <c r="AJ31"/>
      <c r="AK31"/>
    </row>
    <row r="32" spans="1:37" x14ac:dyDescent="0.3">
      <c r="A32" s="3">
        <v>43822</v>
      </c>
      <c r="B32" s="2">
        <v>31</v>
      </c>
      <c r="C32" s="1">
        <v>69.820442</v>
      </c>
      <c r="D32" s="2">
        <v>98572000</v>
      </c>
      <c r="E32" s="1">
        <f t="shared" si="1"/>
        <v>63.359374353080511</v>
      </c>
      <c r="F32" s="1">
        <v>173.21646100000001</v>
      </c>
      <c r="G32" s="2">
        <v>2577700</v>
      </c>
      <c r="H32" s="1">
        <f t="shared" si="0"/>
        <v>160.67662652797924</v>
      </c>
      <c r="M32" s="38">
        <v>7</v>
      </c>
      <c r="N32" s="49">
        <v>57.510263966619576</v>
      </c>
      <c r="O32" s="49">
        <v>8.1553700333804215</v>
      </c>
      <c r="P32" s="49">
        <v>0.82045838131230908</v>
      </c>
      <c r="Q32"/>
      <c r="R32" s="49">
        <v>2.5793650793650795</v>
      </c>
      <c r="S32" s="49">
        <v>60.35812</v>
      </c>
      <c r="T32" s="49"/>
      <c r="U32"/>
      <c r="V32"/>
      <c r="AC32" s="38">
        <v>7</v>
      </c>
      <c r="AD32" s="49">
        <v>161.42996870304859</v>
      </c>
      <c r="AE32" s="49">
        <v>15.095101296951412</v>
      </c>
      <c r="AF32" s="49">
        <v>0.88511726895567222</v>
      </c>
      <c r="AG32"/>
      <c r="AH32" s="49">
        <v>2.5793650793650795</v>
      </c>
      <c r="AI32" s="49">
        <v>124.70488</v>
      </c>
      <c r="AJ32"/>
      <c r="AK32"/>
    </row>
    <row r="33" spans="1:42" x14ac:dyDescent="0.3">
      <c r="A33" s="3">
        <v>43823</v>
      </c>
      <c r="B33" s="2">
        <v>32</v>
      </c>
      <c r="C33" s="1">
        <v>69.886818000000005</v>
      </c>
      <c r="D33" s="2">
        <v>48478800</v>
      </c>
      <c r="E33" s="1">
        <f t="shared" si="1"/>
        <v>63.60308728584971</v>
      </c>
      <c r="F33" s="1">
        <v>173.098648</v>
      </c>
      <c r="G33" s="2">
        <v>625500</v>
      </c>
      <c r="H33" s="1">
        <f t="shared" si="0"/>
        <v>160.64523727068467</v>
      </c>
      <c r="M33" s="38">
        <v>8</v>
      </c>
      <c r="N33" s="49">
        <v>57.753976899388782</v>
      </c>
      <c r="O33" s="49">
        <v>7.7125301006112252</v>
      </c>
      <c r="P33" s="49">
        <v>0.77590715519588171</v>
      </c>
      <c r="Q33"/>
      <c r="R33" s="49">
        <v>2.9761904761904763</v>
      </c>
      <c r="S33" s="49">
        <v>60.503517000000002</v>
      </c>
      <c r="T33" s="49"/>
      <c r="U33"/>
      <c r="V33"/>
      <c r="AC33" s="38">
        <v>8</v>
      </c>
      <c r="AD33" s="49">
        <v>161.39857944575402</v>
      </c>
      <c r="AE33" s="49">
        <v>15.440669554245972</v>
      </c>
      <c r="AF33" s="49">
        <v>0.90538003010694079</v>
      </c>
      <c r="AG33"/>
      <c r="AH33" s="49">
        <v>2.9761904761904763</v>
      </c>
      <c r="AI33" s="49">
        <v>125.805862</v>
      </c>
      <c r="AJ33"/>
      <c r="AK33"/>
    </row>
    <row r="34" spans="1:42" x14ac:dyDescent="0.3">
      <c r="A34" s="3">
        <v>43825</v>
      </c>
      <c r="B34" s="2">
        <v>33</v>
      </c>
      <c r="C34" s="1">
        <v>71.273392000000001</v>
      </c>
      <c r="D34" s="2">
        <v>93121200</v>
      </c>
      <c r="E34" s="1">
        <f t="shared" si="1"/>
        <v>63.846800218618917</v>
      </c>
      <c r="F34" s="1">
        <v>173.658264</v>
      </c>
      <c r="G34" s="2">
        <v>1269700</v>
      </c>
      <c r="H34" s="1">
        <f t="shared" si="0"/>
        <v>160.61384801339014</v>
      </c>
      <c r="M34" s="38">
        <v>9</v>
      </c>
      <c r="N34" s="49">
        <v>57.997689832157988</v>
      </c>
      <c r="O34" s="49">
        <v>6.7066861678420082</v>
      </c>
      <c r="P34" s="49">
        <v>0.67471578293995371</v>
      </c>
      <c r="Q34"/>
      <c r="R34" s="49">
        <v>3.373015873015873</v>
      </c>
      <c r="S34" s="49">
        <v>60.786911000000003</v>
      </c>
      <c r="T34" s="49"/>
      <c r="U34"/>
      <c r="V34"/>
      <c r="AC34" s="38">
        <v>9</v>
      </c>
      <c r="AD34" s="49">
        <v>161.36719018845946</v>
      </c>
      <c r="AE34" s="49">
        <v>12.624890811540553</v>
      </c>
      <c r="AF34" s="49">
        <v>0.74027385813112256</v>
      </c>
      <c r="AG34"/>
      <c r="AH34" s="49">
        <v>3.373015873015873</v>
      </c>
      <c r="AI34" s="49">
        <v>125.944046</v>
      </c>
      <c r="AJ34"/>
      <c r="AK34"/>
    </row>
    <row r="35" spans="1:42" x14ac:dyDescent="0.3">
      <c r="A35" s="3">
        <v>43826</v>
      </c>
      <c r="B35" s="2">
        <v>34</v>
      </c>
      <c r="C35" s="1">
        <v>71.246352999999999</v>
      </c>
      <c r="D35" s="2">
        <v>146266000</v>
      </c>
      <c r="E35" s="1">
        <f t="shared" si="1"/>
        <v>64.090513151388123</v>
      </c>
      <c r="F35" s="1">
        <v>173.26556400000001</v>
      </c>
      <c r="G35" s="2">
        <v>1303900</v>
      </c>
      <c r="H35" s="1">
        <f t="shared" si="0"/>
        <v>160.58245875609558</v>
      </c>
      <c r="M35" s="38">
        <v>10</v>
      </c>
      <c r="N35" s="49">
        <v>58.241402764927194</v>
      </c>
      <c r="O35" s="49">
        <v>6.1728652350728126</v>
      </c>
      <c r="P35" s="49">
        <v>0.62101155411676467</v>
      </c>
      <c r="Q35"/>
      <c r="R35" s="49">
        <v>3.7698412698412698</v>
      </c>
      <c r="S35" s="49">
        <v>60.838661000000002</v>
      </c>
      <c r="T35" s="49"/>
      <c r="U35"/>
      <c r="V35"/>
      <c r="AC35" s="38">
        <v>10</v>
      </c>
      <c r="AD35" s="49">
        <v>161.33580093116493</v>
      </c>
      <c r="AE35" s="49">
        <v>11.978835068835082</v>
      </c>
      <c r="AF35" s="49">
        <v>0.70239169468435714</v>
      </c>
      <c r="AG35"/>
      <c r="AH35" s="49">
        <v>3.7698412698412698</v>
      </c>
      <c r="AI35" s="49">
        <v>126.335655</v>
      </c>
      <c r="AJ35"/>
      <c r="AK35"/>
    </row>
    <row r="36" spans="1:42" x14ac:dyDescent="0.3">
      <c r="A36" s="3">
        <v>43829</v>
      </c>
      <c r="B36" s="2">
        <v>35</v>
      </c>
      <c r="C36" s="1">
        <v>71.669212000000002</v>
      </c>
      <c r="D36" s="2">
        <v>144114400</v>
      </c>
      <c r="E36" s="1">
        <f t="shared" si="1"/>
        <v>64.334226084157336</v>
      </c>
      <c r="F36" s="1">
        <v>173.20661899999999</v>
      </c>
      <c r="G36" s="2">
        <v>1670100</v>
      </c>
      <c r="H36" s="1">
        <f t="shared" si="0"/>
        <v>160.55106949880101</v>
      </c>
      <c r="J36" s="33"/>
      <c r="K36" s="33"/>
      <c r="L36" s="33"/>
      <c r="M36" s="38">
        <v>11</v>
      </c>
      <c r="N36" s="49">
        <v>58.485115697696401</v>
      </c>
      <c r="O36" s="49">
        <v>5.8726113023035964</v>
      </c>
      <c r="P36" s="49">
        <v>0.59080497187044378</v>
      </c>
      <c r="Q36"/>
      <c r="R36" s="49">
        <v>4.1666666666666661</v>
      </c>
      <c r="S36" s="49">
        <v>61.050593999999997</v>
      </c>
      <c r="T36" s="49"/>
      <c r="U36"/>
      <c r="V36"/>
      <c r="AC36" s="38">
        <v>11</v>
      </c>
      <c r="AD36" s="49">
        <v>161.30441167387036</v>
      </c>
      <c r="AE36" s="49">
        <v>12.265489326129625</v>
      </c>
      <c r="AF36" s="49">
        <v>0.71919997098272836</v>
      </c>
      <c r="AG36"/>
      <c r="AH36" s="49">
        <v>4.1666666666666661</v>
      </c>
      <c r="AI36" s="49">
        <v>127.977478</v>
      </c>
      <c r="AJ36"/>
      <c r="AK36" s="44" t="s">
        <v>79</v>
      </c>
      <c r="AL36" s="44"/>
    </row>
    <row r="37" spans="1:42" x14ac:dyDescent="0.3">
      <c r="A37" s="3">
        <v>43830</v>
      </c>
      <c r="B37" s="2">
        <v>36</v>
      </c>
      <c r="C37" s="1">
        <v>72.192863000000003</v>
      </c>
      <c r="D37" s="2">
        <v>100805600</v>
      </c>
      <c r="E37" s="1">
        <f t="shared" si="1"/>
        <v>64.577939016926535</v>
      </c>
      <c r="F37" s="1">
        <v>173.776062</v>
      </c>
      <c r="G37" s="2">
        <v>1728900</v>
      </c>
      <c r="H37" s="1">
        <f t="shared" si="0"/>
        <v>160.51968024150645</v>
      </c>
      <c r="M37" s="38">
        <v>12</v>
      </c>
      <c r="N37" s="49">
        <v>58.728828630465607</v>
      </c>
      <c r="O37" s="49">
        <v>6.7573393695343995</v>
      </c>
      <c r="P37" s="49">
        <v>0.67981166990752506</v>
      </c>
      <c r="Q37"/>
      <c r="R37" s="49">
        <v>4.5634920634920633</v>
      </c>
      <c r="S37" s="49">
        <v>61.171340999999998</v>
      </c>
      <c r="T37" s="49"/>
      <c r="U37"/>
      <c r="V37"/>
      <c r="AC37" s="38">
        <v>12</v>
      </c>
      <c r="AD37" s="49">
        <v>161.2730224165758</v>
      </c>
      <c r="AE37" s="49">
        <v>12.021975583424194</v>
      </c>
      <c r="AF37" s="49">
        <v>0.70492128449652802</v>
      </c>
      <c r="AG37"/>
      <c r="AH37" s="49">
        <v>4.5634920634920633</v>
      </c>
      <c r="AI37" s="49">
        <v>128.03671299999999</v>
      </c>
      <c r="AJ37"/>
      <c r="AK37" s="51" t="s">
        <v>92</v>
      </c>
      <c r="AL37" s="51">
        <f>COUNT(AE26:AE277)</f>
        <v>252</v>
      </c>
    </row>
    <row r="38" spans="1:42" x14ac:dyDescent="0.3">
      <c r="A38" s="3">
        <v>43832</v>
      </c>
      <c r="B38" s="2">
        <v>37</v>
      </c>
      <c r="C38" s="1">
        <v>73.840041999999997</v>
      </c>
      <c r="D38" s="2">
        <v>135480400</v>
      </c>
      <c r="E38" s="1">
        <f t="shared" si="1"/>
        <v>64.821651949695735</v>
      </c>
      <c r="F38" s="1">
        <v>177.49704</v>
      </c>
      <c r="G38" s="2">
        <v>2857400</v>
      </c>
      <c r="H38" s="1">
        <f t="shared" si="0"/>
        <v>160.48829098421191</v>
      </c>
      <c r="M38" s="38">
        <v>13</v>
      </c>
      <c r="N38" s="49">
        <v>58.972541563234813</v>
      </c>
      <c r="O38" s="49">
        <v>6.0022734367651935</v>
      </c>
      <c r="P38" s="49">
        <v>0.60384943024847337</v>
      </c>
      <c r="Q38"/>
      <c r="R38" s="49">
        <v>4.9603174603174605</v>
      </c>
      <c r="S38" s="49">
        <v>62.312308999999999</v>
      </c>
      <c r="T38" s="49"/>
      <c r="U38" s="43" t="s">
        <v>79</v>
      </c>
      <c r="V38" s="43"/>
      <c r="AC38" s="38">
        <v>13</v>
      </c>
      <c r="AD38" s="49">
        <v>161.24163315928124</v>
      </c>
      <c r="AE38" s="49">
        <v>14.026753840718754</v>
      </c>
      <c r="AF38" s="49">
        <v>0.82247358315626884</v>
      </c>
      <c r="AG38"/>
      <c r="AH38" s="49">
        <v>4.9603174603174605</v>
      </c>
      <c r="AI38" s="49">
        <v>129.57659899999999</v>
      </c>
      <c r="AJ38"/>
      <c r="AK38" s="51" t="s">
        <v>85</v>
      </c>
      <c r="AL38" s="54">
        <f>MIN(AE24:AE280)</f>
        <v>-56.241709833011328</v>
      </c>
    </row>
    <row r="39" spans="1:42" x14ac:dyDescent="0.3">
      <c r="A39" s="3">
        <v>43833</v>
      </c>
      <c r="B39" s="2">
        <v>38</v>
      </c>
      <c r="C39" s="1">
        <v>73.122153999999995</v>
      </c>
      <c r="D39" s="2">
        <v>146322800</v>
      </c>
      <c r="E39" s="1">
        <f t="shared" si="1"/>
        <v>65.065364882464948</v>
      </c>
      <c r="F39" s="1">
        <v>175.602203</v>
      </c>
      <c r="G39" s="2">
        <v>2805200</v>
      </c>
      <c r="H39" s="1">
        <f t="shared" si="0"/>
        <v>160.45690172691735</v>
      </c>
      <c r="M39" s="38">
        <v>14</v>
      </c>
      <c r="N39" s="49">
        <v>59.216254496004012</v>
      </c>
      <c r="O39" s="49">
        <v>6.6313105039959908</v>
      </c>
      <c r="P39" s="49">
        <v>0.66713273092682379</v>
      </c>
      <c r="Q39"/>
      <c r="R39" s="49">
        <v>5.3571428571428568</v>
      </c>
      <c r="S39" s="49">
        <v>62.664707</v>
      </c>
      <c r="T39" s="49"/>
      <c r="U39" s="51" t="s">
        <v>92</v>
      </c>
      <c r="V39" s="51">
        <f>COUNT(O26:O282)</f>
        <v>257</v>
      </c>
      <c r="AC39" s="38">
        <v>14</v>
      </c>
      <c r="AD39" s="49">
        <v>161.2102439019867</v>
      </c>
      <c r="AE39" s="49">
        <v>14.941749098013304</v>
      </c>
      <c r="AF39" s="49">
        <v>0.87612530018101686</v>
      </c>
      <c r="AG39"/>
      <c r="AH39" s="49">
        <v>5.3571428571428568</v>
      </c>
      <c r="AI39" s="49">
        <v>130.05038500000001</v>
      </c>
      <c r="AJ39"/>
      <c r="AK39" s="51" t="s">
        <v>86</v>
      </c>
      <c r="AL39" s="54">
        <f>MAX(AE24:AE280)</f>
        <v>30.530403334117608</v>
      </c>
    </row>
    <row r="40" spans="1:42" x14ac:dyDescent="0.3">
      <c r="A40" s="3">
        <v>43836</v>
      </c>
      <c r="B40" s="2">
        <v>39</v>
      </c>
      <c r="C40" s="1">
        <v>73.704819000000001</v>
      </c>
      <c r="D40" s="2">
        <v>118387200</v>
      </c>
      <c r="E40" s="1">
        <f t="shared" si="1"/>
        <v>65.309077815234147</v>
      </c>
      <c r="F40" s="1">
        <v>174.276794</v>
      </c>
      <c r="G40" s="2">
        <v>3277900</v>
      </c>
      <c r="H40" s="1">
        <f t="shared" si="0"/>
        <v>160.42551246962279</v>
      </c>
      <c r="M40" s="38">
        <v>15</v>
      </c>
      <c r="N40" s="49">
        <v>59.459967428773219</v>
      </c>
      <c r="O40" s="49">
        <v>6.2425475712267868</v>
      </c>
      <c r="P40" s="49">
        <v>0.62802183770818276</v>
      </c>
      <c r="Q40"/>
      <c r="R40" s="49">
        <v>5.753968253968254</v>
      </c>
      <c r="S40" s="49">
        <v>62.792850000000001</v>
      </c>
      <c r="T40" s="49"/>
      <c r="U40" s="51" t="s">
        <v>85</v>
      </c>
      <c r="V40" s="54">
        <f>MIN(O26:O282)</f>
        <v>-22.934344252002042</v>
      </c>
      <c r="AC40" s="38">
        <v>15</v>
      </c>
      <c r="AD40" s="49">
        <v>161.17885464469214</v>
      </c>
      <c r="AE40" s="49">
        <v>14.118997355307869</v>
      </c>
      <c r="AF40" s="49">
        <v>0.82788237943433551</v>
      </c>
      <c r="AG40"/>
      <c r="AH40" s="49">
        <v>5.753968253968254</v>
      </c>
      <c r="AI40" s="49">
        <v>130.09974700000001</v>
      </c>
      <c r="AJ40"/>
      <c r="AK40" s="53" t="s">
        <v>87</v>
      </c>
      <c r="AL40" s="54">
        <f>AL39-AL38</f>
        <v>86.772113167128936</v>
      </c>
    </row>
    <row r="41" spans="1:42" x14ac:dyDescent="0.3">
      <c r="A41" s="3">
        <v>43837</v>
      </c>
      <c r="B41" s="2">
        <v>40</v>
      </c>
      <c r="C41" s="1">
        <v>73.358185000000006</v>
      </c>
      <c r="D41" s="2">
        <v>108872000</v>
      </c>
      <c r="E41" s="1">
        <f t="shared" si="1"/>
        <v>65.55279074800336</v>
      </c>
      <c r="F41" s="1">
        <v>174.37496899999999</v>
      </c>
      <c r="G41" s="2">
        <v>3002800</v>
      </c>
      <c r="H41" s="1">
        <f t="shared" si="0"/>
        <v>160.39412321232822</v>
      </c>
      <c r="M41" s="38">
        <v>16</v>
      </c>
      <c r="N41" s="49">
        <v>59.703680361542425</v>
      </c>
      <c r="O41" s="49">
        <v>5.2391606384575766</v>
      </c>
      <c r="P41" s="49">
        <v>0.52707764813490898</v>
      </c>
      <c r="Q41"/>
      <c r="R41" s="49">
        <v>6.1507936507936503</v>
      </c>
      <c r="S41" s="49">
        <v>63.687393</v>
      </c>
      <c r="T41" s="49"/>
      <c r="U41" s="51" t="s">
        <v>86</v>
      </c>
      <c r="V41" s="54">
        <f>MAX(O26:O282)</f>
        <v>28.183473345077758</v>
      </c>
      <c r="AC41" s="38">
        <v>16</v>
      </c>
      <c r="AD41" s="49">
        <v>161.14746538739757</v>
      </c>
      <c r="AE41" s="49">
        <v>9.9974476126024285</v>
      </c>
      <c r="AF41" s="49">
        <v>0.58621094044471111</v>
      </c>
      <c r="AG41"/>
      <c r="AH41" s="49">
        <v>6.1507936507936503</v>
      </c>
      <c r="AI41" s="49">
        <v>130.29716500000001</v>
      </c>
      <c r="AJ41"/>
      <c r="AK41" s="55" t="s">
        <v>90</v>
      </c>
      <c r="AL41" s="45">
        <f>ROUNDUP(SQRT(COUNT(AE24:AE280)),0)</f>
        <v>16</v>
      </c>
    </row>
    <row r="42" spans="1:42" x14ac:dyDescent="0.3">
      <c r="A42" s="3">
        <v>43838</v>
      </c>
      <c r="B42" s="2">
        <v>41</v>
      </c>
      <c r="C42" s="1">
        <v>74.538239000000004</v>
      </c>
      <c r="D42" s="2">
        <v>132079200</v>
      </c>
      <c r="E42" s="1">
        <f t="shared" si="1"/>
        <v>65.79650368077256</v>
      </c>
      <c r="F42" s="1">
        <v>174.522232</v>
      </c>
      <c r="G42" s="2">
        <v>2545500</v>
      </c>
      <c r="H42" s="1">
        <f t="shared" si="0"/>
        <v>160.36273395503369</v>
      </c>
      <c r="M42" s="38">
        <v>17</v>
      </c>
      <c r="N42" s="49">
        <v>59.947393294311631</v>
      </c>
      <c r="O42" s="49">
        <v>3.8375227056883716</v>
      </c>
      <c r="P42" s="49">
        <v>0.38606803302256065</v>
      </c>
      <c r="Q42"/>
      <c r="R42" s="49">
        <v>6.5476190476190474</v>
      </c>
      <c r="S42" s="49">
        <v>63.784916000000003</v>
      </c>
      <c r="T42" s="49"/>
      <c r="U42" s="53" t="s">
        <v>87</v>
      </c>
      <c r="V42" s="54">
        <f>V41-V40</f>
        <v>51.117817597079799</v>
      </c>
      <c r="AC42" s="38">
        <v>17</v>
      </c>
      <c r="AD42" s="49">
        <v>161.11607613010301</v>
      </c>
      <c r="AE42" s="49">
        <v>8.2910588698970002</v>
      </c>
      <c r="AF42" s="49">
        <v>0.48615502733698257</v>
      </c>
      <c r="AG42"/>
      <c r="AH42" s="49">
        <v>6.5476190476190474</v>
      </c>
      <c r="AI42" s="49">
        <v>130.62290999999999</v>
      </c>
      <c r="AJ42"/>
      <c r="AK42" s="55" t="s">
        <v>91</v>
      </c>
      <c r="AL42" s="59">
        <f>AL40/AL41</f>
        <v>5.4232570729455585</v>
      </c>
    </row>
    <row r="43" spans="1:42" x14ac:dyDescent="0.3">
      <c r="A43" s="3">
        <v>43839</v>
      </c>
      <c r="B43" s="2">
        <v>42</v>
      </c>
      <c r="C43" s="1">
        <v>76.121498000000003</v>
      </c>
      <c r="D43" s="2">
        <v>170108400</v>
      </c>
      <c r="E43" s="1">
        <f t="shared" si="1"/>
        <v>66.040216613541773</v>
      </c>
      <c r="F43" s="1">
        <v>175.80838</v>
      </c>
      <c r="G43" s="2">
        <v>1789500</v>
      </c>
      <c r="H43" s="1">
        <f t="shared" si="0"/>
        <v>160.33134469773913</v>
      </c>
      <c r="M43" s="38">
        <v>18</v>
      </c>
      <c r="N43" s="49">
        <v>60.191106227080837</v>
      </c>
      <c r="O43" s="49">
        <v>4.1567867729191619</v>
      </c>
      <c r="P43" s="49">
        <v>0.41818710042713092</v>
      </c>
      <c r="Q43"/>
      <c r="R43" s="49">
        <v>6.9444444444444446</v>
      </c>
      <c r="S43" s="49">
        <v>63.931355000000003</v>
      </c>
      <c r="T43" s="49"/>
      <c r="U43" s="55" t="s">
        <v>90</v>
      </c>
      <c r="V43" s="45">
        <f>ROUNDUP(SQRT(COUNT(O26:O282)),0)</f>
        <v>17</v>
      </c>
      <c r="AC43" s="38">
        <v>18</v>
      </c>
      <c r="AD43" s="49">
        <v>161.08468687280848</v>
      </c>
      <c r="AE43" s="49">
        <v>8.9704281271915249</v>
      </c>
      <c r="AF43" s="49">
        <v>0.52599056403195099</v>
      </c>
      <c r="AG43"/>
      <c r="AH43" s="49">
        <v>6.9444444444444446</v>
      </c>
      <c r="AI43" s="49">
        <v>131.076965</v>
      </c>
      <c r="AJ43"/>
      <c r="AK43" s="51" t="s">
        <v>89</v>
      </c>
      <c r="AL43" s="54">
        <f>AVERAGE(AE24:AE280)</f>
        <v>5.0301914309365821E-14</v>
      </c>
    </row>
    <row r="44" spans="1:42" x14ac:dyDescent="0.3">
      <c r="A44" s="3">
        <v>43840</v>
      </c>
      <c r="B44" s="2">
        <v>43</v>
      </c>
      <c r="C44" s="1">
        <v>76.293578999999994</v>
      </c>
      <c r="D44" s="2">
        <v>140644800</v>
      </c>
      <c r="E44" s="1">
        <f t="shared" si="1"/>
        <v>66.283929546310972</v>
      </c>
      <c r="F44" s="1">
        <v>175.42546100000001</v>
      </c>
      <c r="G44" s="2">
        <v>1671700</v>
      </c>
      <c r="H44" s="1">
        <f t="shared" si="0"/>
        <v>160.29995544044456</v>
      </c>
      <c r="M44" s="38">
        <v>19</v>
      </c>
      <c r="N44" s="49">
        <v>60.434819159850043</v>
      </c>
      <c r="O44" s="49">
        <v>4.8571268401499523</v>
      </c>
      <c r="P44" s="49">
        <v>0.48864372907505937</v>
      </c>
      <c r="Q44"/>
      <c r="R44" s="49">
        <v>7.3412698412698409</v>
      </c>
      <c r="S44" s="49">
        <v>63.954543999999999</v>
      </c>
      <c r="T44" s="49"/>
      <c r="U44" s="55" t="s">
        <v>91</v>
      </c>
      <c r="V44" s="59">
        <f>V42/V43</f>
        <v>3.006930446887047</v>
      </c>
      <c r="AC44" s="38">
        <v>19</v>
      </c>
      <c r="AD44" s="49">
        <v>161.05329761551391</v>
      </c>
      <c r="AE44" s="49">
        <v>9.7872323844860887</v>
      </c>
      <c r="AF44" s="49">
        <v>0.57388474766581232</v>
      </c>
      <c r="AG44"/>
      <c r="AH44" s="49">
        <v>7.3412698412698409</v>
      </c>
      <c r="AI44" s="49">
        <v>131.09671</v>
      </c>
      <c r="AJ44"/>
      <c r="AK44" s="51" t="s">
        <v>88</v>
      </c>
      <c r="AL44" s="54">
        <f>_xlfn.STDEV.S(AE24:AE280)</f>
        <v>17.054351808954927</v>
      </c>
    </row>
    <row r="45" spans="1:42" x14ac:dyDescent="0.3">
      <c r="A45" s="3">
        <v>43843</v>
      </c>
      <c r="B45" s="2">
        <v>44</v>
      </c>
      <c r="C45" s="1">
        <v>77.923537999999994</v>
      </c>
      <c r="D45" s="2">
        <v>121532000</v>
      </c>
      <c r="E45" s="1">
        <f t="shared" si="1"/>
        <v>66.527642479080185</v>
      </c>
      <c r="F45" s="1">
        <v>177.96829199999999</v>
      </c>
      <c r="G45" s="2">
        <v>2261900</v>
      </c>
      <c r="H45" s="1">
        <f t="shared" si="0"/>
        <v>160.26856618315003</v>
      </c>
      <c r="M45" s="38">
        <v>20</v>
      </c>
      <c r="N45" s="49">
        <v>60.67853209261925</v>
      </c>
      <c r="O45" s="49">
        <v>5.8745989073807436</v>
      </c>
      <c r="P45" s="49">
        <v>0.59100493180329905</v>
      </c>
      <c r="Q45"/>
      <c r="R45" s="49">
        <v>7.7380952380952381</v>
      </c>
      <c r="S45" s="49">
        <v>64.347892999999999</v>
      </c>
      <c r="T45" s="49"/>
      <c r="U45" s="51" t="s">
        <v>89</v>
      </c>
      <c r="V45" s="54">
        <f>AVERAGE(O26:O282)</f>
        <v>5.4078661134115015E-14</v>
      </c>
      <c r="AC45" s="38">
        <v>20</v>
      </c>
      <c r="AD45" s="49">
        <v>161.02190835821935</v>
      </c>
      <c r="AE45" s="49">
        <v>11.242236641780664</v>
      </c>
      <c r="AF45" s="49">
        <v>0.65920046494394302</v>
      </c>
      <c r="AG45"/>
      <c r="AH45" s="49">
        <v>7.7380952380952381</v>
      </c>
      <c r="AI45" s="49">
        <v>131.208099</v>
      </c>
      <c r="AJ45"/>
      <c r="AK45"/>
      <c r="AL45"/>
    </row>
    <row r="46" spans="1:42" x14ac:dyDescent="0.3">
      <c r="A46" s="3">
        <v>43844</v>
      </c>
      <c r="B46" s="2">
        <v>45</v>
      </c>
      <c r="C46" s="1">
        <v>76.871323000000004</v>
      </c>
      <c r="D46" s="2">
        <v>161954400</v>
      </c>
      <c r="E46" s="1">
        <f t="shared" si="1"/>
        <v>66.771355411849385</v>
      </c>
      <c r="F46" s="1">
        <v>177.16322299999999</v>
      </c>
      <c r="G46" s="2">
        <v>2191200</v>
      </c>
      <c r="H46" s="1">
        <f t="shared" si="0"/>
        <v>160.23717692585547</v>
      </c>
      <c r="M46" s="38">
        <v>21</v>
      </c>
      <c r="N46" s="49">
        <v>60.922245025388456</v>
      </c>
      <c r="O46" s="49">
        <v>4.6991389746115502</v>
      </c>
      <c r="P46" s="49">
        <v>0.47274960435771712</v>
      </c>
      <c r="Q46"/>
      <c r="R46" s="49">
        <v>8.1349206349206344</v>
      </c>
      <c r="S46" s="49">
        <v>64.357726999999997</v>
      </c>
      <c r="T46" s="49"/>
      <c r="U46" s="51" t="s">
        <v>88</v>
      </c>
      <c r="V46" s="54">
        <f>_xlfn.STDEV.S(O26:O282)</f>
        <v>9.8424675874399643</v>
      </c>
      <c r="AC46" s="38">
        <v>21</v>
      </c>
      <c r="AD46" s="49">
        <v>160.99051910092479</v>
      </c>
      <c r="AE46" s="49">
        <v>10.321278899075224</v>
      </c>
      <c r="AF46" s="49">
        <v>0.60519913126547031</v>
      </c>
      <c r="AG46"/>
      <c r="AH46" s="49">
        <v>8.1349206349206344</v>
      </c>
      <c r="AI46" s="49">
        <v>131.313873</v>
      </c>
      <c r="AJ46"/>
      <c r="AK46" s="15" t="s">
        <v>80</v>
      </c>
      <c r="AL46" s="15" t="s">
        <v>81</v>
      </c>
      <c r="AM46" s="60" t="s">
        <v>82</v>
      </c>
      <c r="AN46" s="61" t="s">
        <v>83</v>
      </c>
      <c r="AO46" s="61" t="s">
        <v>84</v>
      </c>
      <c r="AP46" s="61" t="s">
        <v>93</v>
      </c>
    </row>
    <row r="47" spans="1:42" x14ac:dyDescent="0.3">
      <c r="A47" s="3">
        <v>43845</v>
      </c>
      <c r="B47" s="2">
        <v>46</v>
      </c>
      <c r="C47" s="1">
        <v>76.541884999999994</v>
      </c>
      <c r="D47" s="2">
        <v>121923600</v>
      </c>
      <c r="E47" s="1">
        <f t="shared" si="1"/>
        <v>67.015068344618584</v>
      </c>
      <c r="F47" s="1">
        <v>177.43812600000001</v>
      </c>
      <c r="G47" s="2">
        <v>2600800</v>
      </c>
      <c r="H47" s="1">
        <f t="shared" si="0"/>
        <v>160.2057876685609</v>
      </c>
      <c r="M47" s="38">
        <v>22</v>
      </c>
      <c r="N47" s="49">
        <v>61.165957958157662</v>
      </c>
      <c r="O47" s="49">
        <v>4.8389400418423349</v>
      </c>
      <c r="P47" s="49">
        <v>0.48681407437641949</v>
      </c>
      <c r="Q47"/>
      <c r="R47" s="49">
        <v>8.5317460317460299</v>
      </c>
      <c r="S47" s="49">
        <v>64.401978</v>
      </c>
      <c r="T47" s="49"/>
      <c r="U47"/>
      <c r="V47"/>
      <c r="AC47" s="38">
        <v>22</v>
      </c>
      <c r="AD47" s="49">
        <v>160.95912984363025</v>
      </c>
      <c r="AE47" s="49">
        <v>9.9108501563697473</v>
      </c>
      <c r="AF47" s="49">
        <v>0.58113320678454294</v>
      </c>
      <c r="AG47"/>
      <c r="AH47" s="49">
        <v>8.5317460317460299</v>
      </c>
      <c r="AI47" s="49">
        <v>131.323746</v>
      </c>
      <c r="AJ47"/>
      <c r="AK47" s="9">
        <f>AL38</f>
        <v>-56.241709833011328</v>
      </c>
      <c r="AL47" s="58">
        <f>AK47+AL42</f>
        <v>-50.818452760065767</v>
      </c>
      <c r="AM47" s="57">
        <f>_xlfn.NORM.DIST(AL47,AL$43,AL$44,1)-_xlfn.NORM.DIST(AK47,AL$43,AL$44,1)</f>
        <v>9.5497114192608546E-4</v>
      </c>
      <c r="AN47" s="58">
        <f>AM47*AL$37</f>
        <v>0.24065272776537353</v>
      </c>
      <c r="AO47" s="58">
        <f>COUNTIF(AE$26:AE$277,"&lt;="&amp;AL47)-COUNTIF(AE$26:AE$277,"&lt;"&amp;AK47)</f>
        <v>1</v>
      </c>
      <c r="AP47" s="58">
        <f>(AN47-AO47)^2/AN47</f>
        <v>2.3960180514236149</v>
      </c>
    </row>
    <row r="48" spans="1:42" x14ac:dyDescent="0.3">
      <c r="A48" s="3">
        <v>43846</v>
      </c>
      <c r="B48" s="2">
        <v>47</v>
      </c>
      <c r="C48" s="1">
        <v>77.500693999999996</v>
      </c>
      <c r="D48" s="2">
        <v>108829200</v>
      </c>
      <c r="E48" s="1">
        <f t="shared" si="1"/>
        <v>67.258781277387797</v>
      </c>
      <c r="F48" s="1">
        <v>178.94026199999999</v>
      </c>
      <c r="G48" s="2">
        <v>2215400</v>
      </c>
      <c r="H48" s="1">
        <f t="shared" si="0"/>
        <v>160.17439841126634</v>
      </c>
      <c r="M48" s="38">
        <v>23</v>
      </c>
      <c r="N48" s="49">
        <v>61.409670890926861</v>
      </c>
      <c r="O48" s="49">
        <v>5.1582151090731401</v>
      </c>
      <c r="P48" s="49">
        <v>0.51893424841896818</v>
      </c>
      <c r="Q48"/>
      <c r="R48" s="49">
        <v>8.928571428571427</v>
      </c>
      <c r="S48" s="49">
        <v>64.414268000000007</v>
      </c>
      <c r="T48" s="49"/>
      <c r="U48" s="15" t="s">
        <v>80</v>
      </c>
      <c r="V48" s="15" t="s">
        <v>81</v>
      </c>
      <c r="W48" s="60" t="s">
        <v>82</v>
      </c>
      <c r="X48" s="61" t="s">
        <v>83</v>
      </c>
      <c r="Y48" s="61" t="s">
        <v>84</v>
      </c>
      <c r="Z48" s="61" t="s">
        <v>93</v>
      </c>
      <c r="AC48" s="38">
        <v>23</v>
      </c>
      <c r="AD48" s="49">
        <v>160.92774058633569</v>
      </c>
      <c r="AE48" s="49">
        <v>11.87635141366431</v>
      </c>
      <c r="AF48" s="49">
        <v>0.69638245690629275</v>
      </c>
      <c r="AG48"/>
      <c r="AH48" s="49">
        <v>8.928571428571427</v>
      </c>
      <c r="AI48" s="49">
        <v>132.06407200000001</v>
      </c>
      <c r="AJ48"/>
      <c r="AK48" s="9">
        <f>AL47</f>
        <v>-50.818452760065767</v>
      </c>
      <c r="AL48" s="58">
        <f>AK48+AL$42</f>
        <v>-45.395195687120207</v>
      </c>
      <c r="AM48" s="57">
        <f t="shared" ref="AM48:AM62" si="2">_xlfn.NORM.DIST(AL48,AL$43,AL$44,1)-_xlfn.NORM.DIST(AK48,AL$43,AL$44,1)</f>
        <v>2.4440429152998715E-3</v>
      </c>
      <c r="AN48" s="58">
        <f t="shared" ref="AN48:AN62" si="3">AM48*AL$37</f>
        <v>0.61589881465556762</v>
      </c>
      <c r="AO48" s="58">
        <f t="shared" ref="AO48:AO62" si="4">COUNTIF(AE$26:AE$277,"&lt;="&amp;AL48)-COUNTIF(AE$26:AE$277,"&lt;"&amp;AK48)</f>
        <v>1</v>
      </c>
      <c r="AP48" s="58">
        <f t="shared" ref="AP48:AP63" si="5">(AN48-AO48)^2/AN48</f>
        <v>0.23954214080685324</v>
      </c>
    </row>
    <row r="49" spans="1:42" x14ac:dyDescent="0.3">
      <c r="A49" s="3">
        <v>43847</v>
      </c>
      <c r="B49" s="2">
        <v>48</v>
      </c>
      <c r="C49" s="1">
        <v>78.358695999999995</v>
      </c>
      <c r="D49" s="2">
        <v>137816400</v>
      </c>
      <c r="E49" s="1">
        <f t="shared" si="1"/>
        <v>67.502494210156996</v>
      </c>
      <c r="F49" s="1">
        <v>179.89259300000001</v>
      </c>
      <c r="G49" s="2">
        <v>2608000</v>
      </c>
      <c r="H49" s="1">
        <f t="shared" si="0"/>
        <v>160.1430091539718</v>
      </c>
      <c r="M49" s="38">
        <v>24</v>
      </c>
      <c r="N49" s="49">
        <v>61.653383823696068</v>
      </c>
      <c r="O49" s="49">
        <v>5.0841341763039267</v>
      </c>
      <c r="P49" s="49">
        <v>0.51148145082215069</v>
      </c>
      <c r="Q49"/>
      <c r="R49" s="49">
        <v>9.3253968253968242</v>
      </c>
      <c r="S49" s="49">
        <v>64.460991000000007</v>
      </c>
      <c r="T49" s="49"/>
      <c r="U49" s="62">
        <v>-22.93</v>
      </c>
      <c r="V49" s="64">
        <f>U49+$V$44</f>
        <v>-19.923069553112953</v>
      </c>
      <c r="W49" s="59">
        <f>_xlfn.NORM.DIST(V49,V$45,V$46,1)-_xlfn.NORM.DIST(U49,V$45,V$46,1)</f>
        <v>1.1564069962528128E-2</v>
      </c>
      <c r="X49" s="65">
        <f>W49*V$39</f>
        <v>2.9719659803697289</v>
      </c>
      <c r="Y49" s="59">
        <f>COUNTIF(O26:O282,"&lt;="&amp;V49)-COUNTIF(O26:O282,"&lt;"&amp;U49)</f>
        <v>3</v>
      </c>
      <c r="Z49" s="56">
        <f>(X49-Y49)^2/X49</f>
        <v>2.6443985625052583E-4</v>
      </c>
      <c r="AC49" s="38">
        <v>24</v>
      </c>
      <c r="AD49" s="49">
        <v>160.89635132904112</v>
      </c>
      <c r="AE49" s="49">
        <v>13.262629670958887</v>
      </c>
      <c r="AF49" s="49">
        <v>0.7776683523084662</v>
      </c>
      <c r="AG49"/>
      <c r="AH49" s="49">
        <v>9.3253968253968242</v>
      </c>
      <c r="AI49" s="49">
        <v>132.27136200000001</v>
      </c>
      <c r="AJ49"/>
      <c r="AK49" s="9">
        <f t="shared" ref="AK49:AK64" si="6">AL48</f>
        <v>-45.395195687120207</v>
      </c>
      <c r="AL49" s="58">
        <f t="shared" ref="AL49:AL64" si="7">AK49+AL$42</f>
        <v>-39.971938614174647</v>
      </c>
      <c r="AM49" s="57">
        <f t="shared" si="2"/>
        <v>5.6580237983744697E-3</v>
      </c>
      <c r="AN49" s="58">
        <f t="shared" si="3"/>
        <v>1.4258219971903663</v>
      </c>
      <c r="AO49" s="58">
        <f t="shared" si="4"/>
        <v>3</v>
      </c>
      <c r="AP49" s="58">
        <f t="shared" si="5"/>
        <v>1.7379703703637532</v>
      </c>
    </row>
    <row r="50" spans="1:42" x14ac:dyDescent="0.3">
      <c r="A50" s="3">
        <v>43851</v>
      </c>
      <c r="B50" s="2">
        <v>49</v>
      </c>
      <c r="C50" s="1">
        <v>77.827667000000005</v>
      </c>
      <c r="D50" s="2">
        <v>110843200</v>
      </c>
      <c r="E50" s="1">
        <f t="shared" si="1"/>
        <v>67.74620714292621</v>
      </c>
      <c r="F50" s="1">
        <v>177.634491</v>
      </c>
      <c r="G50" s="2">
        <v>2188600</v>
      </c>
      <c r="H50" s="1">
        <f t="shared" si="0"/>
        <v>160.11161989667724</v>
      </c>
      <c r="M50" s="38">
        <v>25</v>
      </c>
      <c r="N50" s="49">
        <v>61.897096756465274</v>
      </c>
      <c r="O50" s="49">
        <v>5.7476102435347229</v>
      </c>
      <c r="P50" s="49">
        <v>0.57822943379920266</v>
      </c>
      <c r="Q50"/>
      <c r="R50" s="49">
        <v>9.7222222222222214</v>
      </c>
      <c r="S50" s="49">
        <v>64.569159999999997</v>
      </c>
      <c r="T50" s="49"/>
      <c r="U50" s="64">
        <f>V49</f>
        <v>-19.923069553112953</v>
      </c>
      <c r="V50" s="64">
        <f>U50+$V$44</f>
        <v>-16.916139106225906</v>
      </c>
      <c r="W50" s="59">
        <f t="shared" ref="W50:W65" si="8">_xlfn.NORM.DIST(V50,V$45,V$46,1)-_xlfn.NORM.DIST(U50,V$45,V$46,1)</f>
        <v>2.1360456000322669E-2</v>
      </c>
      <c r="X50" s="65">
        <f t="shared" ref="X50:X66" si="9">W50*V$39</f>
        <v>5.4896371920829257</v>
      </c>
      <c r="Y50" s="59">
        <f>COUNTIF(O$26:O$282,"&lt;="&amp;V50)-COUNTIF(O$26:O$282,"&lt;"&amp;U50)</f>
        <v>9</v>
      </c>
      <c r="Z50" s="56">
        <f t="shared" ref="Z50:Z66" si="10">(X50-Y50)^2/X50</f>
        <v>2.2447106451732344</v>
      </c>
      <c r="AC50" s="38">
        <v>25</v>
      </c>
      <c r="AD50" s="49">
        <v>160.86496207174659</v>
      </c>
      <c r="AE50" s="49">
        <v>12.891476928253411</v>
      </c>
      <c r="AF50" s="49">
        <v>0.75590541772946973</v>
      </c>
      <c r="AG50"/>
      <c r="AH50" s="49">
        <v>9.7222222222222214</v>
      </c>
      <c r="AI50" s="49">
        <v>132.54776000000001</v>
      </c>
      <c r="AJ50"/>
      <c r="AK50" s="9">
        <f t="shared" si="6"/>
        <v>-39.971938614174647</v>
      </c>
      <c r="AL50" s="58">
        <f t="shared" si="7"/>
        <v>-34.548681541229087</v>
      </c>
      <c r="AM50" s="57">
        <f t="shared" si="2"/>
        <v>1.1848436345541476E-2</v>
      </c>
      <c r="AN50" s="58">
        <f t="shared" si="3"/>
        <v>2.9858059590764521</v>
      </c>
      <c r="AO50" s="58">
        <f t="shared" si="4"/>
        <v>1</v>
      </c>
      <c r="AP50" s="58">
        <f t="shared" si="5"/>
        <v>1.3207239054219382</v>
      </c>
    </row>
    <row r="51" spans="1:42" x14ac:dyDescent="0.3">
      <c r="A51" s="3">
        <v>43852</v>
      </c>
      <c r="B51" s="2">
        <v>50</v>
      </c>
      <c r="C51" s="1">
        <v>78.105475999999996</v>
      </c>
      <c r="D51" s="2">
        <v>101832400</v>
      </c>
      <c r="E51" s="1">
        <f t="shared" si="1"/>
        <v>67.989920075695409</v>
      </c>
      <c r="F51" s="1">
        <v>176.770523</v>
      </c>
      <c r="G51" s="2">
        <v>1881700</v>
      </c>
      <c r="H51" s="1">
        <f t="shared" si="0"/>
        <v>160.08023063938268</v>
      </c>
      <c r="M51" s="38">
        <v>26</v>
      </c>
      <c r="N51" s="49">
        <v>62.14080968923448</v>
      </c>
      <c r="O51" s="49">
        <v>6.661825310765515</v>
      </c>
      <c r="P51" s="49">
        <v>0.67020262583848422</v>
      </c>
      <c r="Q51"/>
      <c r="R51" s="49">
        <v>10.119047619047619</v>
      </c>
      <c r="S51" s="49">
        <v>64.680503999999999</v>
      </c>
      <c r="T51" s="49"/>
      <c r="U51" s="64">
        <f t="shared" ref="U51:U73" si="11">V50</f>
        <v>-16.916139106225906</v>
      </c>
      <c r="V51" s="64">
        <f t="shared" ref="V51:V73" si="12">U51+$V$44</f>
        <v>-13.909208659338859</v>
      </c>
      <c r="W51" s="59">
        <f t="shared" si="8"/>
        <v>3.5965426623680088E-2</v>
      </c>
      <c r="X51" s="65">
        <f t="shared" si="9"/>
        <v>9.2431146422857822</v>
      </c>
      <c r="Y51" s="59">
        <f t="shared" ref="Y51:Y65" si="13">COUNTIF(O$26:O$282,"&lt;="&amp;V51)-COUNTIF(O$26:O$282,"&lt;"&amp;U51)</f>
        <v>15</v>
      </c>
      <c r="Z51" s="56">
        <f t="shared" si="10"/>
        <v>3.5855585811135793</v>
      </c>
      <c r="AC51" s="38">
        <v>26</v>
      </c>
      <c r="AD51" s="49">
        <v>160.83357281445203</v>
      </c>
      <c r="AE51" s="49">
        <v>12.353423185547967</v>
      </c>
      <c r="AF51" s="49">
        <v>0.72435606606059411</v>
      </c>
      <c r="AG51"/>
      <c r="AH51" s="49">
        <v>10.119047619047619</v>
      </c>
      <c r="AI51" s="49">
        <v>132.94258099999999</v>
      </c>
      <c r="AJ51"/>
      <c r="AK51" s="9">
        <f t="shared" si="6"/>
        <v>-34.548681541229087</v>
      </c>
      <c r="AL51" s="58">
        <f t="shared" si="7"/>
        <v>-29.125424468283526</v>
      </c>
      <c r="AM51" s="57">
        <f t="shared" si="2"/>
        <v>2.2444001053450527E-2</v>
      </c>
      <c r="AN51" s="58">
        <f t="shared" si="3"/>
        <v>5.6558882654695326</v>
      </c>
      <c r="AO51" s="58">
        <f t="shared" si="4"/>
        <v>6</v>
      </c>
      <c r="AP51" s="58">
        <f t="shared" si="5"/>
        <v>2.093621377998291E-2</v>
      </c>
    </row>
    <row r="52" spans="1:42" x14ac:dyDescent="0.3">
      <c r="A52" s="3">
        <v>43853</v>
      </c>
      <c r="B52" s="2">
        <v>51</v>
      </c>
      <c r="C52" s="1">
        <v>78.481621000000004</v>
      </c>
      <c r="D52" s="2">
        <v>104472000</v>
      </c>
      <c r="E52" s="1">
        <f t="shared" si="1"/>
        <v>68.233633008464622</v>
      </c>
      <c r="F52" s="1">
        <v>176.30909700000001</v>
      </c>
      <c r="G52" s="2">
        <v>2434000</v>
      </c>
      <c r="H52" s="1">
        <f t="shared" si="0"/>
        <v>160.04884138208811</v>
      </c>
      <c r="M52" s="38">
        <v>27</v>
      </c>
      <c r="N52" s="49">
        <v>62.384522622003686</v>
      </c>
      <c r="O52" s="49">
        <v>6.5533283779963085</v>
      </c>
      <c r="P52" s="49">
        <v>0.65928745982237202</v>
      </c>
      <c r="Q52"/>
      <c r="R52" s="49">
        <v>10.515873015873014</v>
      </c>
      <c r="S52" s="49">
        <v>64.704375999999996</v>
      </c>
      <c r="T52" s="49"/>
      <c r="U52" s="64">
        <f t="shared" si="11"/>
        <v>-13.909208659338859</v>
      </c>
      <c r="V52" s="64">
        <f t="shared" si="12"/>
        <v>-10.902278212451812</v>
      </c>
      <c r="W52" s="59">
        <f t="shared" si="8"/>
        <v>5.5199646680418643E-2</v>
      </c>
      <c r="X52" s="65">
        <f t="shared" si="9"/>
        <v>14.186309196867592</v>
      </c>
      <c r="Y52" s="59">
        <f t="shared" si="13"/>
        <v>11</v>
      </c>
      <c r="Z52" s="56">
        <f t="shared" si="10"/>
        <v>0.71565945427756061</v>
      </c>
      <c r="AC52" s="38">
        <v>27</v>
      </c>
      <c r="AD52" s="49">
        <v>160.80218355715746</v>
      </c>
      <c r="AE52" s="49">
        <v>12.67935344284254</v>
      </c>
      <c r="AF52" s="49">
        <v>0.74346733226089801</v>
      </c>
      <c r="AG52"/>
      <c r="AH52" s="49">
        <v>10.515873015873014</v>
      </c>
      <c r="AI52" s="49">
        <v>133.100525</v>
      </c>
      <c r="AJ52"/>
      <c r="AK52" s="9">
        <f t="shared" si="6"/>
        <v>-29.125424468283526</v>
      </c>
      <c r="AL52" s="58">
        <f t="shared" si="7"/>
        <v>-23.702167395337966</v>
      </c>
      <c r="AM52" s="57">
        <f t="shared" si="2"/>
        <v>3.8457832349121715E-2</v>
      </c>
      <c r="AN52" s="58">
        <f t="shared" si="3"/>
        <v>9.6913737519786718</v>
      </c>
      <c r="AO52" s="58">
        <f t="shared" si="4"/>
        <v>22</v>
      </c>
      <c r="AP52" s="58">
        <f t="shared" si="5"/>
        <v>15.63269398030879</v>
      </c>
    </row>
    <row r="53" spans="1:42" x14ac:dyDescent="0.3">
      <c r="A53" s="3">
        <v>43854</v>
      </c>
      <c r="B53" s="2">
        <v>52</v>
      </c>
      <c r="C53" s="1">
        <v>78.255439999999993</v>
      </c>
      <c r="D53" s="2">
        <v>146537600</v>
      </c>
      <c r="E53" s="1">
        <f t="shared" si="1"/>
        <v>68.477345941233821</v>
      </c>
      <c r="F53" s="1">
        <v>173.903717</v>
      </c>
      <c r="G53" s="2">
        <v>2737000</v>
      </c>
      <c r="H53" s="1">
        <f t="shared" si="0"/>
        <v>160.01745212479358</v>
      </c>
      <c r="M53" s="38">
        <v>28</v>
      </c>
      <c r="N53" s="49">
        <v>62.628235554772893</v>
      </c>
      <c r="O53" s="49">
        <v>6.1448964452271113</v>
      </c>
      <c r="P53" s="49">
        <v>0.61819779729762048</v>
      </c>
      <c r="Q53"/>
      <c r="R53" s="49">
        <v>10.912698412698411</v>
      </c>
      <c r="S53" s="49">
        <v>64.942841000000001</v>
      </c>
      <c r="T53" s="49"/>
      <c r="U53" s="64">
        <f t="shared" si="11"/>
        <v>-10.902278212451812</v>
      </c>
      <c r="V53" s="64">
        <f t="shared" si="12"/>
        <v>-7.8953477655647646</v>
      </c>
      <c r="W53" s="59">
        <f t="shared" si="8"/>
        <v>7.7226260343357417E-2</v>
      </c>
      <c r="X53" s="65">
        <f t="shared" si="9"/>
        <v>19.847148908242858</v>
      </c>
      <c r="Y53" s="59">
        <f t="shared" si="13"/>
        <v>25</v>
      </c>
      <c r="Z53" s="56">
        <f t="shared" si="10"/>
        <v>1.3378180662913921</v>
      </c>
      <c r="AC53" s="38">
        <v>28</v>
      </c>
      <c r="AD53" s="49">
        <v>160.7707942998629</v>
      </c>
      <c r="AE53" s="49">
        <v>10.688266700137092</v>
      </c>
      <c r="AF53" s="49">
        <v>0.62671785007536196</v>
      </c>
      <c r="AG53"/>
      <c r="AH53" s="49">
        <v>10.912698412698411</v>
      </c>
      <c r="AI53" s="49">
        <v>133.11039700000001</v>
      </c>
      <c r="AJ53"/>
      <c r="AK53" s="9">
        <f t="shared" si="6"/>
        <v>-23.702167395337966</v>
      </c>
      <c r="AL53" s="58">
        <f t="shared" si="7"/>
        <v>-18.278910322392406</v>
      </c>
      <c r="AM53" s="57">
        <f t="shared" si="2"/>
        <v>5.9609649697471984E-2</v>
      </c>
      <c r="AN53" s="58">
        <f t="shared" si="3"/>
        <v>15.02163172376294</v>
      </c>
      <c r="AO53" s="58">
        <f t="shared" si="4"/>
        <v>14</v>
      </c>
      <c r="AP53" s="58">
        <f t="shared" si="5"/>
        <v>6.9481891061657627E-2</v>
      </c>
    </row>
    <row r="54" spans="1:42" x14ac:dyDescent="0.3">
      <c r="A54" s="3">
        <v>43857</v>
      </c>
      <c r="B54" s="2">
        <v>53</v>
      </c>
      <c r="C54" s="1">
        <v>75.954314999999994</v>
      </c>
      <c r="D54" s="2">
        <v>161940000</v>
      </c>
      <c r="E54" s="1">
        <f t="shared" si="1"/>
        <v>68.721058874003035</v>
      </c>
      <c r="F54" s="1">
        <v>170.37908899999999</v>
      </c>
      <c r="G54" s="2">
        <v>2491500</v>
      </c>
      <c r="H54" s="1">
        <f t="shared" si="0"/>
        <v>159.98606286749902</v>
      </c>
      <c r="M54" s="38">
        <v>29</v>
      </c>
      <c r="N54" s="49">
        <v>62.871948487542099</v>
      </c>
      <c r="O54" s="49">
        <v>5.970016512457903</v>
      </c>
      <c r="P54" s="49">
        <v>0.60060427229795144</v>
      </c>
      <c r="Q54"/>
      <c r="R54" s="49">
        <v>11.309523809523808</v>
      </c>
      <c r="S54" s="49">
        <v>64.974815000000007</v>
      </c>
      <c r="T54" s="49"/>
      <c r="U54" s="64">
        <f t="shared" si="11"/>
        <v>-7.8953477655647646</v>
      </c>
      <c r="V54" s="64">
        <f t="shared" si="12"/>
        <v>-4.8884173186777176</v>
      </c>
      <c r="W54" s="59">
        <f t="shared" si="8"/>
        <v>9.8485504603191859E-2</v>
      </c>
      <c r="X54" s="65">
        <f t="shared" si="9"/>
        <v>25.310774683020309</v>
      </c>
      <c r="Y54" s="59">
        <f t="shared" si="13"/>
        <v>19</v>
      </c>
      <c r="Z54" s="56">
        <f t="shared" si="10"/>
        <v>1.5734752333190025</v>
      </c>
      <c r="AC54" s="38">
        <v>29</v>
      </c>
      <c r="AD54" s="49">
        <v>160.73940504256836</v>
      </c>
      <c r="AE54" s="49">
        <v>12.545781957431643</v>
      </c>
      <c r="AF54" s="49">
        <v>0.73563522659618663</v>
      </c>
      <c r="AG54"/>
      <c r="AH54" s="49">
        <v>11.309523809523808</v>
      </c>
      <c r="AI54" s="49">
        <v>133.13014200000001</v>
      </c>
      <c r="AJ54"/>
      <c r="AK54" s="9">
        <f t="shared" si="6"/>
        <v>-18.278910322392406</v>
      </c>
      <c r="AL54" s="58">
        <f t="shared" si="7"/>
        <v>-12.855653249446847</v>
      </c>
      <c r="AM54" s="57">
        <f t="shared" si="2"/>
        <v>8.3579004875190155E-2</v>
      </c>
      <c r="AN54" s="58">
        <f t="shared" si="3"/>
        <v>21.061909228547918</v>
      </c>
      <c r="AO54" s="58">
        <f t="shared" si="4"/>
        <v>13</v>
      </c>
      <c r="AP54" s="58">
        <f t="shared" si="5"/>
        <v>3.0858731610736809</v>
      </c>
    </row>
    <row r="55" spans="1:42" x14ac:dyDescent="0.3">
      <c r="A55" s="3">
        <v>43858</v>
      </c>
      <c r="B55" s="2">
        <v>54</v>
      </c>
      <c r="C55" s="1">
        <v>78.103012000000007</v>
      </c>
      <c r="D55" s="2">
        <v>162234000</v>
      </c>
      <c r="E55" s="1">
        <f t="shared" si="1"/>
        <v>68.964771806772234</v>
      </c>
      <c r="F55" s="1">
        <v>172.26414500000001</v>
      </c>
      <c r="G55" s="2">
        <v>2178400</v>
      </c>
      <c r="H55" s="1">
        <f t="shared" si="0"/>
        <v>159.95467361020445</v>
      </c>
      <c r="M55" s="38">
        <v>30</v>
      </c>
      <c r="N55" s="49">
        <v>63.115661420311305</v>
      </c>
      <c r="O55" s="49">
        <v>5.5837255796886964</v>
      </c>
      <c r="P55" s="49">
        <v>0.56174207081375038</v>
      </c>
      <c r="Q55"/>
      <c r="R55" s="49">
        <v>11.706349206349206</v>
      </c>
      <c r="S55" s="49">
        <v>65.019051000000005</v>
      </c>
      <c r="T55" s="49"/>
      <c r="U55" s="64">
        <f t="shared" si="11"/>
        <v>-4.8884173186777176</v>
      </c>
      <c r="V55" s="64">
        <f t="shared" si="12"/>
        <v>-1.8814868717906705</v>
      </c>
      <c r="W55" s="59">
        <f t="shared" si="8"/>
        <v>0.11448772823910214</v>
      </c>
      <c r="X55" s="65">
        <f t="shared" si="9"/>
        <v>29.423346157449249</v>
      </c>
      <c r="Y55" s="59">
        <f t="shared" si="13"/>
        <v>21</v>
      </c>
      <c r="Z55" s="56">
        <f t="shared" si="10"/>
        <v>2.4114443037353714</v>
      </c>
      <c r="AC55" s="38">
        <v>30</v>
      </c>
      <c r="AD55" s="49">
        <v>160.7080157852738</v>
      </c>
      <c r="AE55" s="49">
        <v>12.488807214726194</v>
      </c>
      <c r="AF55" s="49">
        <v>0.73229445215083167</v>
      </c>
      <c r="AG55"/>
      <c r="AH55" s="49">
        <v>11.706349206349206</v>
      </c>
      <c r="AI55" s="49">
        <v>133.45588699999999</v>
      </c>
      <c r="AJ55"/>
      <c r="AK55" s="9">
        <f t="shared" si="6"/>
        <v>-12.855653249446847</v>
      </c>
      <c r="AL55" s="58">
        <f t="shared" si="7"/>
        <v>-7.4323961765012889</v>
      </c>
      <c r="AM55" s="57">
        <f t="shared" si="2"/>
        <v>0.10600538600313025</v>
      </c>
      <c r="AN55" s="58">
        <f t="shared" si="3"/>
        <v>26.713357272788823</v>
      </c>
      <c r="AO55" s="58">
        <f t="shared" si="4"/>
        <v>25</v>
      </c>
      <c r="AP55" s="58">
        <f t="shared" si="5"/>
        <v>0.10989233267241376</v>
      </c>
    </row>
    <row r="56" spans="1:42" x14ac:dyDescent="0.3">
      <c r="A56" s="3">
        <v>43859</v>
      </c>
      <c r="B56" s="2">
        <v>55</v>
      </c>
      <c r="C56" s="1">
        <v>79.737899999999996</v>
      </c>
      <c r="D56" s="2">
        <v>216229200</v>
      </c>
      <c r="E56" s="1">
        <f t="shared" si="1"/>
        <v>69.208484739541433</v>
      </c>
      <c r="F56" s="1">
        <v>172.47030599999999</v>
      </c>
      <c r="G56" s="2">
        <v>2199000</v>
      </c>
      <c r="H56" s="1">
        <f t="shared" si="0"/>
        <v>159.92328435290989</v>
      </c>
      <c r="M56" s="38">
        <v>31</v>
      </c>
      <c r="N56" s="49">
        <v>63.359374353080511</v>
      </c>
      <c r="O56" s="49">
        <v>6.4610676469194885</v>
      </c>
      <c r="P56" s="49">
        <v>0.6500057117510829</v>
      </c>
      <c r="Q56"/>
      <c r="R56" s="49">
        <v>12.103174603174601</v>
      </c>
      <c r="S56" s="49">
        <v>65.291945999999996</v>
      </c>
      <c r="T56" s="49"/>
      <c r="U56" s="64">
        <f t="shared" si="11"/>
        <v>-1.8814868717906705</v>
      </c>
      <c r="V56" s="64">
        <f t="shared" si="12"/>
        <v>1.1254435750963765</v>
      </c>
      <c r="W56" s="59">
        <f t="shared" si="8"/>
        <v>0.12131802078426646</v>
      </c>
      <c r="X56" s="65">
        <f t="shared" si="9"/>
        <v>31.178731341556478</v>
      </c>
      <c r="Y56" s="59">
        <f t="shared" si="13"/>
        <v>25</v>
      </c>
      <c r="Z56" s="56">
        <f t="shared" si="10"/>
        <v>1.224447543195851</v>
      </c>
      <c r="AC56" s="38">
        <v>31</v>
      </c>
      <c r="AD56" s="49">
        <v>160.67662652797924</v>
      </c>
      <c r="AE56" s="49">
        <v>12.539834472020772</v>
      </c>
      <c r="AF56" s="49">
        <v>0.73528648948336661</v>
      </c>
      <c r="AG56"/>
      <c r="AH56" s="49">
        <v>12.103174603174601</v>
      </c>
      <c r="AI56" s="49">
        <v>133.495361</v>
      </c>
      <c r="AJ56"/>
      <c r="AK56" s="9">
        <f t="shared" si="6"/>
        <v>-7.4323961765012889</v>
      </c>
      <c r="AL56" s="58">
        <f t="shared" si="7"/>
        <v>-2.0091391035557304</v>
      </c>
      <c r="AM56" s="57">
        <f t="shared" si="2"/>
        <v>0.12162130556352074</v>
      </c>
      <c r="AN56" s="58">
        <f t="shared" si="3"/>
        <v>30.648569002007228</v>
      </c>
      <c r="AO56" s="58">
        <f t="shared" si="4"/>
        <v>16</v>
      </c>
      <c r="AP56" s="58">
        <f t="shared" si="5"/>
        <v>7.0013243943791892</v>
      </c>
    </row>
    <row r="57" spans="1:42" x14ac:dyDescent="0.3">
      <c r="A57" s="3">
        <v>43860</v>
      </c>
      <c r="B57" s="2">
        <v>56</v>
      </c>
      <c r="C57" s="1">
        <v>79.622337000000002</v>
      </c>
      <c r="D57" s="2">
        <v>126743200</v>
      </c>
      <c r="E57" s="1">
        <f t="shared" si="1"/>
        <v>69.452197672310646</v>
      </c>
      <c r="F57" s="1">
        <v>175.09165999999999</v>
      </c>
      <c r="G57" s="2">
        <v>3076100</v>
      </c>
      <c r="H57" s="1">
        <f t="shared" si="0"/>
        <v>159.89189509561535</v>
      </c>
      <c r="M57" s="38">
        <v>32</v>
      </c>
      <c r="N57" s="49">
        <v>63.60308728584971</v>
      </c>
      <c r="O57" s="49">
        <v>6.2837307141502947</v>
      </c>
      <c r="P57" s="49">
        <v>0.63216500406876164</v>
      </c>
      <c r="Q57"/>
      <c r="R57" s="49">
        <v>12.499999999999998</v>
      </c>
      <c r="S57" s="49">
        <v>65.336212000000003</v>
      </c>
      <c r="T57" s="49"/>
      <c r="U57" s="64">
        <f t="shared" si="11"/>
        <v>1.1254435750963765</v>
      </c>
      <c r="V57" s="64">
        <f t="shared" si="12"/>
        <v>4.1323740219834235</v>
      </c>
      <c r="W57" s="59">
        <f t="shared" si="8"/>
        <v>0.11718489106055063</v>
      </c>
      <c r="X57" s="65">
        <f t="shared" si="9"/>
        <v>30.116517002561512</v>
      </c>
      <c r="Y57" s="59">
        <f t="shared" si="13"/>
        <v>17</v>
      </c>
      <c r="Z57" s="56">
        <f t="shared" si="10"/>
        <v>5.7125801852801361</v>
      </c>
      <c r="AC57" s="38">
        <v>32</v>
      </c>
      <c r="AD57" s="49">
        <v>160.64523727068467</v>
      </c>
      <c r="AE57" s="49">
        <v>12.453410729315323</v>
      </c>
      <c r="AF57" s="49">
        <v>0.73021894170004542</v>
      </c>
      <c r="AG57"/>
      <c r="AH57" s="49">
        <v>12.499999999999998</v>
      </c>
      <c r="AI57" s="49">
        <v>133.524979</v>
      </c>
      <c r="AJ57"/>
      <c r="AK57" s="9">
        <f t="shared" si="6"/>
        <v>-2.0091391035557304</v>
      </c>
      <c r="AL57" s="58">
        <f t="shared" si="7"/>
        <v>3.414117969389828</v>
      </c>
      <c r="AM57" s="57">
        <f t="shared" si="2"/>
        <v>0.12622427836523847</v>
      </c>
      <c r="AN57" s="58">
        <f t="shared" si="3"/>
        <v>31.808518148040097</v>
      </c>
      <c r="AO57" s="58">
        <f t="shared" si="4"/>
        <v>16</v>
      </c>
      <c r="AP57" s="58">
        <f t="shared" si="5"/>
        <v>7.85667678304943</v>
      </c>
    </row>
    <row r="58" spans="1:42" x14ac:dyDescent="0.3">
      <c r="A58" s="3">
        <v>43861</v>
      </c>
      <c r="B58" s="2">
        <v>57</v>
      </c>
      <c r="C58" s="1">
        <v>76.091994999999997</v>
      </c>
      <c r="D58" s="2">
        <v>199588400</v>
      </c>
      <c r="E58" s="1">
        <f t="shared" si="1"/>
        <v>69.695910605079845</v>
      </c>
      <c r="F58" s="1">
        <v>170.06492600000001</v>
      </c>
      <c r="G58" s="2">
        <v>5500000</v>
      </c>
      <c r="H58" s="1">
        <f t="shared" si="0"/>
        <v>159.86050583832079</v>
      </c>
      <c r="M58" s="38">
        <v>33</v>
      </c>
      <c r="N58" s="49">
        <v>63.846800218618917</v>
      </c>
      <c r="O58" s="49">
        <v>7.4265917813810844</v>
      </c>
      <c r="P58" s="49">
        <v>0.7471407730954388</v>
      </c>
      <c r="Q58"/>
      <c r="R58" s="49">
        <v>12.896825396825395</v>
      </c>
      <c r="S58" s="49">
        <v>65.466507000000007</v>
      </c>
      <c r="T58" s="49"/>
      <c r="U58" s="64">
        <f t="shared" si="11"/>
        <v>4.1323740219834235</v>
      </c>
      <c r="V58" s="64">
        <f t="shared" si="12"/>
        <v>7.1393044688704705</v>
      </c>
      <c r="W58" s="59">
        <f t="shared" si="8"/>
        <v>0.10318052858278837</v>
      </c>
      <c r="X58" s="65">
        <f t="shared" si="9"/>
        <v>26.517395845776612</v>
      </c>
      <c r="Y58" s="59">
        <f t="shared" si="13"/>
        <v>39</v>
      </c>
      <c r="Z58" s="56">
        <f t="shared" si="10"/>
        <v>5.8759693967404223</v>
      </c>
      <c r="AC58" s="38">
        <v>33</v>
      </c>
      <c r="AD58" s="49">
        <v>160.61384801339014</v>
      </c>
      <c r="AE58" s="49">
        <v>13.044415986609863</v>
      </c>
      <c r="AF58" s="49">
        <v>0.76487316156809193</v>
      </c>
      <c r="AG58"/>
      <c r="AH58" s="49">
        <v>12.896825396825395</v>
      </c>
      <c r="AI58" s="49">
        <v>133.771759</v>
      </c>
      <c r="AJ58"/>
      <c r="AK58" s="9">
        <f t="shared" si="6"/>
        <v>3.414117969389828</v>
      </c>
      <c r="AL58" s="58">
        <f t="shared" si="7"/>
        <v>8.8373750423353865</v>
      </c>
      <c r="AM58" s="57">
        <f t="shared" si="2"/>
        <v>0.11850257205814285</v>
      </c>
      <c r="AN58" s="58">
        <f t="shared" si="3"/>
        <v>29.862648158652</v>
      </c>
      <c r="AO58" s="58">
        <f t="shared" si="4"/>
        <v>16</v>
      </c>
      <c r="AP58" s="58">
        <f t="shared" si="5"/>
        <v>6.435230156067056</v>
      </c>
    </row>
    <row r="59" spans="1:42" x14ac:dyDescent="0.3">
      <c r="A59" s="3">
        <v>43864</v>
      </c>
      <c r="B59" s="2">
        <v>58</v>
      </c>
      <c r="C59" s="1">
        <v>75.883018000000007</v>
      </c>
      <c r="D59" s="2">
        <v>173985600</v>
      </c>
      <c r="E59" s="1">
        <f t="shared" si="1"/>
        <v>69.939623537849059</v>
      </c>
      <c r="F59" s="1">
        <v>168.19955400000001</v>
      </c>
      <c r="G59" s="2">
        <v>3542700</v>
      </c>
      <c r="H59" s="1">
        <f t="shared" si="0"/>
        <v>159.82911658102623</v>
      </c>
      <c r="M59" s="38">
        <v>34</v>
      </c>
      <c r="N59" s="49">
        <v>64.090513151388123</v>
      </c>
      <c r="O59" s="49">
        <v>7.1558398486118762</v>
      </c>
      <c r="P59" s="49">
        <v>0.71990219390310684</v>
      </c>
      <c r="Q59"/>
      <c r="R59" s="49">
        <v>13.293650793650793</v>
      </c>
      <c r="S59" s="49">
        <v>65.486168000000006</v>
      </c>
      <c r="T59" s="49"/>
      <c r="U59" s="64">
        <f t="shared" si="11"/>
        <v>7.1393044688704705</v>
      </c>
      <c r="V59" s="64">
        <f t="shared" si="12"/>
        <v>10.146234915757518</v>
      </c>
      <c r="W59" s="59">
        <f t="shared" si="8"/>
        <v>8.2813916930778442E-2</v>
      </c>
      <c r="X59" s="65">
        <f t="shared" si="9"/>
        <v>21.283176651210059</v>
      </c>
      <c r="Y59" s="59">
        <f t="shared" si="13"/>
        <v>45</v>
      </c>
      <c r="Z59" s="56">
        <f t="shared" si="10"/>
        <v>26.42874787799721</v>
      </c>
      <c r="AC59" s="38">
        <v>34</v>
      </c>
      <c r="AD59" s="49">
        <v>160.58245875609558</v>
      </c>
      <c r="AE59" s="49">
        <v>12.683105243904436</v>
      </c>
      <c r="AF59" s="49">
        <v>0.74368732309396657</v>
      </c>
      <c r="AG59"/>
      <c r="AH59" s="49">
        <v>13.293650793650793</v>
      </c>
      <c r="AI59" s="49">
        <v>133.949432</v>
      </c>
      <c r="AJ59"/>
      <c r="AK59" s="9">
        <f t="shared" si="6"/>
        <v>8.8373750423353865</v>
      </c>
      <c r="AL59" s="58">
        <f t="shared" si="7"/>
        <v>14.260632115280945</v>
      </c>
      <c r="AM59" s="57">
        <f t="shared" si="2"/>
        <v>0.10063847934411096</v>
      </c>
      <c r="AN59" s="58">
        <f t="shared" si="3"/>
        <v>25.360896794715963</v>
      </c>
      <c r="AO59" s="58">
        <f t="shared" si="4"/>
        <v>66</v>
      </c>
      <c r="AP59" s="58">
        <f t="shared" si="5"/>
        <v>65.121384417045974</v>
      </c>
    </row>
    <row r="60" spans="1:42" x14ac:dyDescent="0.3">
      <c r="A60" s="3">
        <v>43865</v>
      </c>
      <c r="B60" s="2">
        <v>59</v>
      </c>
      <c r="C60" s="1">
        <v>78.388199</v>
      </c>
      <c r="D60" s="2">
        <v>136616400</v>
      </c>
      <c r="E60" s="1">
        <f t="shared" si="1"/>
        <v>70.183336470618258</v>
      </c>
      <c r="F60" s="1">
        <v>172.01869199999999</v>
      </c>
      <c r="G60" s="2">
        <v>2992500</v>
      </c>
      <c r="H60" s="1">
        <f t="shared" si="0"/>
        <v>159.79772732373166</v>
      </c>
      <c r="M60" s="38">
        <v>35</v>
      </c>
      <c r="N60" s="49">
        <v>64.334226084157336</v>
      </c>
      <c r="O60" s="49">
        <v>7.3349859158426653</v>
      </c>
      <c r="P60" s="49">
        <v>0.737924906758199</v>
      </c>
      <c r="Q60"/>
      <c r="R60" s="49">
        <v>13.69047619047619</v>
      </c>
      <c r="S60" s="49">
        <v>65.567656999999997</v>
      </c>
      <c r="T60" s="49"/>
      <c r="U60" s="64">
        <f t="shared" si="11"/>
        <v>10.146234915757518</v>
      </c>
      <c r="V60" s="64">
        <f t="shared" si="12"/>
        <v>13.153165362644565</v>
      </c>
      <c r="W60" s="59">
        <f t="shared" si="8"/>
        <v>6.0588152678383023E-2</v>
      </c>
      <c r="X60" s="65">
        <f t="shared" si="9"/>
        <v>15.571155238344437</v>
      </c>
      <c r="Y60" s="59">
        <f t="shared" si="13"/>
        <v>15</v>
      </c>
      <c r="Z60" s="56">
        <f t="shared" si="10"/>
        <v>2.0950167235181623E-2</v>
      </c>
      <c r="AC60" s="38">
        <v>35</v>
      </c>
      <c r="AD60" s="49">
        <v>160.55106949880101</v>
      </c>
      <c r="AE60" s="49">
        <v>12.655549501198976</v>
      </c>
      <c r="AF60" s="49">
        <v>0.74207156290477017</v>
      </c>
      <c r="AG60"/>
      <c r="AH60" s="49">
        <v>13.69047619047619</v>
      </c>
      <c r="AI60" s="49">
        <v>135.14382900000001</v>
      </c>
      <c r="AJ60"/>
      <c r="AK60" s="9">
        <f t="shared" si="6"/>
        <v>14.260632115280945</v>
      </c>
      <c r="AL60" s="58">
        <f t="shared" si="7"/>
        <v>19.683889188226502</v>
      </c>
      <c r="AM60" s="57">
        <f t="shared" si="2"/>
        <v>7.7312756025299079E-2</v>
      </c>
      <c r="AN60" s="58">
        <f t="shared" si="3"/>
        <v>19.482814518375367</v>
      </c>
      <c r="AO60" s="58">
        <f t="shared" si="4"/>
        <v>41</v>
      </c>
      <c r="AP60" s="58">
        <f t="shared" si="5"/>
        <v>23.763982899594204</v>
      </c>
    </row>
    <row r="61" spans="1:42" x14ac:dyDescent="0.3">
      <c r="A61" s="3">
        <v>43866</v>
      </c>
      <c r="B61" s="2">
        <v>60</v>
      </c>
      <c r="C61" s="1">
        <v>79.027405000000002</v>
      </c>
      <c r="D61" s="2">
        <v>118826800</v>
      </c>
      <c r="E61" s="1">
        <f t="shared" si="1"/>
        <v>70.427049403387471</v>
      </c>
      <c r="F61" s="1">
        <v>173.677887</v>
      </c>
      <c r="G61" s="2">
        <v>2818100</v>
      </c>
      <c r="H61" s="1">
        <f t="shared" si="0"/>
        <v>159.76633806643713</v>
      </c>
      <c r="M61" s="38">
        <v>36</v>
      </c>
      <c r="N61" s="49">
        <v>64.577939016926535</v>
      </c>
      <c r="O61" s="49">
        <v>7.6149239830734672</v>
      </c>
      <c r="P61" s="49">
        <v>0.7660876427919775</v>
      </c>
      <c r="Q61"/>
      <c r="R61" s="49">
        <v>14.087301587301585</v>
      </c>
      <c r="S61" s="49">
        <v>65.592308000000003</v>
      </c>
      <c r="T61" s="49"/>
      <c r="U61" s="64">
        <f t="shared" si="11"/>
        <v>13.153165362644565</v>
      </c>
      <c r="V61" s="64">
        <f t="shared" si="12"/>
        <v>16.160095809531612</v>
      </c>
      <c r="W61" s="59">
        <f t="shared" si="8"/>
        <v>4.0406384463531952E-2</v>
      </c>
      <c r="X61" s="65">
        <f t="shared" si="9"/>
        <v>10.384440807127712</v>
      </c>
      <c r="Y61" s="59">
        <f t="shared" si="13"/>
        <v>3</v>
      </c>
      <c r="Z61" s="56">
        <f t="shared" si="10"/>
        <v>5.2511220437160651</v>
      </c>
      <c r="AC61" s="38">
        <v>36</v>
      </c>
      <c r="AD61" s="49">
        <v>160.51968024150645</v>
      </c>
      <c r="AE61" s="49">
        <v>13.256381758493546</v>
      </c>
      <c r="AF61" s="49">
        <v>0.77730199933678301</v>
      </c>
      <c r="AG61"/>
      <c r="AH61" s="49">
        <v>14.087301587301585</v>
      </c>
      <c r="AI61" s="49">
        <v>135.26516699999999</v>
      </c>
      <c r="AJ61"/>
      <c r="AK61" s="9">
        <f t="shared" si="6"/>
        <v>19.683889188226502</v>
      </c>
      <c r="AL61" s="58">
        <f t="shared" si="7"/>
        <v>25.107146261172062</v>
      </c>
      <c r="AM61" s="57">
        <f t="shared" si="2"/>
        <v>5.3726440048545765E-2</v>
      </c>
      <c r="AN61" s="58">
        <f t="shared" si="3"/>
        <v>13.539062892233533</v>
      </c>
      <c r="AO61" s="58">
        <f t="shared" si="4"/>
        <v>7</v>
      </c>
      <c r="AP61" s="58">
        <f t="shared" si="5"/>
        <v>3.1582203176789871</v>
      </c>
    </row>
    <row r="62" spans="1:42" x14ac:dyDescent="0.3">
      <c r="A62" s="3">
        <v>43867</v>
      </c>
      <c r="B62" s="2">
        <v>61</v>
      </c>
      <c r="C62" s="1">
        <v>79.951774999999998</v>
      </c>
      <c r="D62" s="2">
        <v>105425600</v>
      </c>
      <c r="E62" s="1">
        <f t="shared" si="1"/>
        <v>70.67076233615667</v>
      </c>
      <c r="F62" s="1">
        <v>173.137924</v>
      </c>
      <c r="G62" s="2">
        <v>2427500</v>
      </c>
      <c r="H62" s="1">
        <f t="shared" si="0"/>
        <v>159.73494880914257</v>
      </c>
      <c r="M62" s="38">
        <v>37</v>
      </c>
      <c r="N62" s="49">
        <v>64.821651949695735</v>
      </c>
      <c r="O62" s="49">
        <v>9.0183900503042622</v>
      </c>
      <c r="P62" s="49">
        <v>0.90728117454269286</v>
      </c>
      <c r="Q62"/>
      <c r="R62" s="49">
        <v>14.484126984126982</v>
      </c>
      <c r="S62" s="49">
        <v>65.621384000000006</v>
      </c>
      <c r="T62" s="49"/>
      <c r="U62" s="64">
        <f t="shared" si="11"/>
        <v>16.160095809531612</v>
      </c>
      <c r="V62" s="64">
        <f t="shared" si="12"/>
        <v>19.167026256418659</v>
      </c>
      <c r="W62" s="59">
        <f t="shared" si="8"/>
        <v>2.4563429031037143E-2</v>
      </c>
      <c r="X62" s="65">
        <f t="shared" si="9"/>
        <v>6.3128012609765456</v>
      </c>
      <c r="Y62" s="59">
        <f t="shared" si="13"/>
        <v>0</v>
      </c>
      <c r="Z62" s="56">
        <f t="shared" si="10"/>
        <v>6.3128012609765456</v>
      </c>
      <c r="AC62" s="38">
        <v>37</v>
      </c>
      <c r="AD62" s="49">
        <v>160.48829098421191</v>
      </c>
      <c r="AE62" s="49">
        <v>17.008749015788084</v>
      </c>
      <c r="AF62" s="49">
        <v>0.99732603187282098</v>
      </c>
      <c r="AG62"/>
      <c r="AH62" s="49">
        <v>14.484126984126982</v>
      </c>
      <c r="AI62" s="49">
        <v>135.27510100000001</v>
      </c>
      <c r="AJ62"/>
      <c r="AK62" s="9">
        <f t="shared" si="6"/>
        <v>25.107146261172062</v>
      </c>
      <c r="AL62" s="58">
        <f t="shared" si="7"/>
        <v>30.530403334117622</v>
      </c>
      <c r="AM62" s="57">
        <f t="shared" si="2"/>
        <v>3.3773296269818065E-2</v>
      </c>
      <c r="AN62" s="58">
        <f t="shared" si="3"/>
        <v>8.5108706599941524</v>
      </c>
      <c r="AO62" s="58">
        <f t="shared" si="4"/>
        <v>4</v>
      </c>
      <c r="AP62" s="58">
        <f t="shared" si="5"/>
        <v>2.3908193326028129</v>
      </c>
    </row>
    <row r="63" spans="1:42" x14ac:dyDescent="0.3">
      <c r="A63" s="3">
        <v>43868</v>
      </c>
      <c r="B63" s="2">
        <v>62</v>
      </c>
      <c r="C63" s="1">
        <v>78.865020999999999</v>
      </c>
      <c r="D63" s="2">
        <v>117684000</v>
      </c>
      <c r="E63" s="1">
        <f t="shared" si="1"/>
        <v>70.914475268925884</v>
      </c>
      <c r="F63" s="1">
        <v>172.08738700000001</v>
      </c>
      <c r="G63" s="2">
        <v>3254500</v>
      </c>
      <c r="H63" s="1">
        <f t="shared" si="0"/>
        <v>159.703559551848</v>
      </c>
      <c r="M63" s="38">
        <v>38</v>
      </c>
      <c r="N63" s="49">
        <v>65.065364882464948</v>
      </c>
      <c r="O63" s="49">
        <v>8.0567891175350468</v>
      </c>
      <c r="P63" s="49">
        <v>0.81054080083322255</v>
      </c>
      <c r="Q63"/>
      <c r="R63" s="49">
        <v>14.88095238095238</v>
      </c>
      <c r="S63" s="49">
        <v>65.665633999999997</v>
      </c>
      <c r="T63" s="49"/>
      <c r="U63" s="64">
        <f t="shared" si="11"/>
        <v>19.167026256418659</v>
      </c>
      <c r="V63" s="64">
        <f t="shared" si="12"/>
        <v>22.173956703305706</v>
      </c>
      <c r="W63" s="59">
        <f t="shared" si="8"/>
        <v>1.361141525653875E-2</v>
      </c>
      <c r="X63" s="65">
        <f t="shared" si="9"/>
        <v>3.4981337209304586</v>
      </c>
      <c r="Y63" s="59">
        <f t="shared" si="13"/>
        <v>6</v>
      </c>
      <c r="Z63" s="56">
        <f t="shared" si="10"/>
        <v>1.7893355079291735</v>
      </c>
      <c r="AC63" s="38">
        <v>38</v>
      </c>
      <c r="AD63" s="49">
        <v>160.45690172691735</v>
      </c>
      <c r="AE63" s="49">
        <v>15.145301273082652</v>
      </c>
      <c r="AF63" s="49">
        <v>0.88806079778007929</v>
      </c>
      <c r="AG63"/>
      <c r="AH63" s="49">
        <v>14.88095238095238</v>
      </c>
      <c r="AI63" s="49">
        <v>135.47943100000001</v>
      </c>
      <c r="AJ63"/>
      <c r="AK63" s="9"/>
      <c r="AL63" s="58"/>
      <c r="AN63" s="58">
        <f>SUM(AN47:AN62)</f>
        <v>242.625719915254</v>
      </c>
      <c r="AO63" s="58">
        <f>SUM(AO47:AO62)</f>
        <v>252</v>
      </c>
      <c r="AP63" s="58">
        <f t="shared" si="5"/>
        <v>0.36219213337299894</v>
      </c>
    </row>
    <row r="64" spans="1:42" x14ac:dyDescent="0.3">
      <c r="A64" s="3">
        <v>43871</v>
      </c>
      <c r="B64" s="2">
        <v>63</v>
      </c>
      <c r="C64" s="1">
        <v>79.239593999999997</v>
      </c>
      <c r="D64" s="2">
        <v>109348800</v>
      </c>
      <c r="E64" s="1">
        <f t="shared" si="1"/>
        <v>71.158188201695083</v>
      </c>
      <c r="F64" s="1">
        <v>173.72699</v>
      </c>
      <c r="G64" s="2">
        <v>2399700</v>
      </c>
      <c r="H64" s="1">
        <f t="shared" si="0"/>
        <v>159.67217029455344</v>
      </c>
      <c r="M64" s="38">
        <v>39</v>
      </c>
      <c r="N64" s="49">
        <v>65.309077815234147</v>
      </c>
      <c r="O64" s="49">
        <v>8.3957411847658534</v>
      </c>
      <c r="P64" s="49">
        <v>0.84464054900950203</v>
      </c>
      <c r="Q64"/>
      <c r="R64" s="49">
        <v>15.277777777777777</v>
      </c>
      <c r="S64" s="49">
        <v>65.702515000000005</v>
      </c>
      <c r="T64" s="49"/>
      <c r="U64" s="64">
        <f t="shared" si="11"/>
        <v>22.173956703305706</v>
      </c>
      <c r="V64" s="64">
        <f t="shared" si="12"/>
        <v>25.180887150192753</v>
      </c>
      <c r="W64" s="59">
        <f t="shared" si="8"/>
        <v>6.8752924253411285E-3</v>
      </c>
      <c r="X64" s="65">
        <f t="shared" si="9"/>
        <v>1.7669501533126701</v>
      </c>
      <c r="Y64" s="59">
        <f t="shared" si="13"/>
        <v>2</v>
      </c>
      <c r="Z64" s="56">
        <f t="shared" si="10"/>
        <v>3.0737839966319156E-2</v>
      </c>
      <c r="AC64" s="38">
        <v>39</v>
      </c>
      <c r="AD64" s="49">
        <v>160.42551246962279</v>
      </c>
      <c r="AE64" s="49">
        <v>13.851281530377207</v>
      </c>
      <c r="AF64" s="49">
        <v>0.81218457819687728</v>
      </c>
      <c r="AG64"/>
      <c r="AH64" s="49">
        <v>15.277777777777777</v>
      </c>
      <c r="AI64" s="49">
        <v>135.627487</v>
      </c>
      <c r="AJ64"/>
      <c r="AK64" s="9"/>
      <c r="AL64" s="58"/>
    </row>
    <row r="65" spans="1:41" x14ac:dyDescent="0.3">
      <c r="A65" s="3">
        <v>43872</v>
      </c>
      <c r="B65" s="2">
        <v>64</v>
      </c>
      <c r="C65" s="1">
        <v>78.761520000000004</v>
      </c>
      <c r="D65" s="2">
        <v>94323200</v>
      </c>
      <c r="E65" s="1">
        <f t="shared" si="1"/>
        <v>71.401901134464282</v>
      </c>
      <c r="F65" s="1">
        <v>175.88691700000001</v>
      </c>
      <c r="G65" s="2">
        <v>2948500</v>
      </c>
      <c r="H65" s="1">
        <f t="shared" si="0"/>
        <v>159.6407810372589</v>
      </c>
      <c r="M65" s="38">
        <v>40</v>
      </c>
      <c r="N65" s="49">
        <v>65.55279074800336</v>
      </c>
      <c r="O65" s="49">
        <v>7.8053942519966455</v>
      </c>
      <c r="P65" s="49">
        <v>0.78524960943349065</v>
      </c>
      <c r="Q65"/>
      <c r="R65" s="49">
        <v>15.674603174603172</v>
      </c>
      <c r="S65" s="49">
        <v>65.847565000000003</v>
      </c>
      <c r="T65" s="49"/>
      <c r="U65" s="64">
        <f t="shared" si="11"/>
        <v>25.180887150192753</v>
      </c>
      <c r="V65" s="64">
        <f t="shared" si="12"/>
        <v>28.1878175970798</v>
      </c>
      <c r="W65" s="59">
        <f t="shared" si="8"/>
        <v>3.165561342745149E-3</v>
      </c>
      <c r="X65" s="65">
        <f t="shared" si="9"/>
        <v>0.81354926508550329</v>
      </c>
      <c r="Y65" s="59">
        <f t="shared" si="13"/>
        <v>1</v>
      </c>
      <c r="Z65" s="56">
        <f t="shared" si="10"/>
        <v>4.2731126487468796E-2</v>
      </c>
      <c r="AC65" s="38">
        <v>40</v>
      </c>
      <c r="AD65" s="49">
        <v>160.39412321232822</v>
      </c>
      <c r="AE65" s="49">
        <v>13.980845787671768</v>
      </c>
      <c r="AF65" s="49">
        <v>0.81978171579236936</v>
      </c>
      <c r="AG65"/>
      <c r="AH65" s="49">
        <v>15.674603174603172</v>
      </c>
      <c r="AI65" s="49">
        <v>136.160538</v>
      </c>
      <c r="AJ65"/>
      <c r="AK65"/>
      <c r="AN65" s="52" t="s">
        <v>94</v>
      </c>
      <c r="AO65" s="52">
        <f>AL41-1</f>
        <v>15</v>
      </c>
    </row>
    <row r="66" spans="1:41" x14ac:dyDescent="0.3">
      <c r="A66" s="3">
        <v>43873</v>
      </c>
      <c r="B66" s="2">
        <v>65</v>
      </c>
      <c r="C66" s="1">
        <v>80.631927000000005</v>
      </c>
      <c r="D66" s="2">
        <v>113730400</v>
      </c>
      <c r="E66" s="1">
        <f t="shared" si="1"/>
        <v>71.645614067233495</v>
      </c>
      <c r="F66" s="1">
        <v>177.879929</v>
      </c>
      <c r="G66" s="2">
        <v>2950800</v>
      </c>
      <c r="H66" s="1">
        <f t="shared" si="0"/>
        <v>159.60939177996434</v>
      </c>
      <c r="M66" s="38">
        <v>41</v>
      </c>
      <c r="N66" s="49">
        <v>65.79650368077256</v>
      </c>
      <c r="O66" s="49">
        <v>8.7417353192274447</v>
      </c>
      <c r="P66" s="49">
        <v>0.87944875346153772</v>
      </c>
      <c r="Q66"/>
      <c r="R66" s="49">
        <v>16.071428571428569</v>
      </c>
      <c r="S66" s="49">
        <v>66.004897999999997</v>
      </c>
      <c r="T66" s="49"/>
      <c r="U66" s="64"/>
      <c r="V66" s="64"/>
      <c r="W66" s="59"/>
      <c r="X66" s="65">
        <f>SUM(X49:X65)</f>
        <v>253.91514804720043</v>
      </c>
      <c r="Y66" s="59">
        <f>V39</f>
        <v>257</v>
      </c>
      <c r="Z66" s="66">
        <f t="shared" si="10"/>
        <v>3.7478313696047441E-2</v>
      </c>
      <c r="AC66" s="38">
        <v>41</v>
      </c>
      <c r="AD66" s="49">
        <v>160.36273395503369</v>
      </c>
      <c r="AE66" s="49">
        <v>14.159498044966313</v>
      </c>
      <c r="AF66" s="49">
        <v>0.83025718031285245</v>
      </c>
      <c r="AG66"/>
      <c r="AH66" s="49">
        <v>16.071428571428569</v>
      </c>
      <c r="AI66" s="49">
        <v>136.53564499999999</v>
      </c>
      <c r="AJ66"/>
      <c r="AK66"/>
      <c r="AN66" s="52" t="s">
        <v>95</v>
      </c>
      <c r="AO66" s="52">
        <f>_xlfn.CHISQ.DIST.RT(AP63,AO65)</f>
        <v>0.99999999983487764</v>
      </c>
    </row>
    <row r="67" spans="1:41" x14ac:dyDescent="0.3">
      <c r="A67" s="3">
        <v>43874</v>
      </c>
      <c r="B67" s="2">
        <v>66</v>
      </c>
      <c r="C67" s="1">
        <v>80.057738999999998</v>
      </c>
      <c r="D67" s="2">
        <v>94747600</v>
      </c>
      <c r="E67" s="1">
        <f t="shared" si="1"/>
        <v>71.889327000002694</v>
      </c>
      <c r="F67" s="1">
        <v>176.839249</v>
      </c>
      <c r="G67" s="2">
        <v>1985700</v>
      </c>
      <c r="H67" s="1">
        <f t="shared" ref="H67:H130" si="14">$K$7+$J$7*B67</f>
        <v>159.57800252266978</v>
      </c>
      <c r="M67" s="38">
        <v>42</v>
      </c>
      <c r="N67" s="49">
        <v>66.040216613541773</v>
      </c>
      <c r="O67" s="49">
        <v>10.08128138645823</v>
      </c>
      <c r="P67" s="49">
        <v>1.0142117125320635</v>
      </c>
      <c r="Q67"/>
      <c r="R67" s="49">
        <v>16.468253968253968</v>
      </c>
      <c r="S67" s="49">
        <v>66.040801999999999</v>
      </c>
      <c r="T67" s="49"/>
      <c r="U67" s="64"/>
      <c r="V67" s="64"/>
      <c r="W67" s="63"/>
      <c r="X67" s="63"/>
      <c r="Y67" s="63"/>
      <c r="AC67" s="38">
        <v>42</v>
      </c>
      <c r="AD67" s="49">
        <v>160.33134469773913</v>
      </c>
      <c r="AE67" s="49">
        <v>15.477035302260873</v>
      </c>
      <c r="AF67" s="49">
        <v>0.907512374298164</v>
      </c>
      <c r="AG67"/>
      <c r="AH67" s="49">
        <v>16.468253968253968</v>
      </c>
      <c r="AI67" s="49">
        <v>136.91583299999999</v>
      </c>
      <c r="AJ67"/>
      <c r="AK67"/>
    </row>
    <row r="68" spans="1:41" x14ac:dyDescent="0.3">
      <c r="A68" s="3">
        <v>43875</v>
      </c>
      <c r="B68" s="2">
        <v>67</v>
      </c>
      <c r="C68" s="1">
        <v>80.077461</v>
      </c>
      <c r="D68" s="2">
        <v>80113600</v>
      </c>
      <c r="E68" s="1">
        <f t="shared" ref="E68:E131" si="15">$K$6+$J$6*B68</f>
        <v>72.133039932771908</v>
      </c>
      <c r="F68" s="1">
        <v>177.516693</v>
      </c>
      <c r="G68" s="2">
        <v>2489000</v>
      </c>
      <c r="H68" s="1">
        <f t="shared" si="14"/>
        <v>159.54661326537524</v>
      </c>
      <c r="M68" s="38">
        <v>43</v>
      </c>
      <c r="N68" s="49">
        <v>66.283929546310972</v>
      </c>
      <c r="O68" s="49">
        <v>10.009649453689022</v>
      </c>
      <c r="P68" s="49">
        <v>1.0070052927902808</v>
      </c>
      <c r="Q68"/>
      <c r="R68" s="49">
        <v>16.865079365079364</v>
      </c>
      <c r="S68" s="49">
        <v>66.134438000000003</v>
      </c>
      <c r="T68" s="49"/>
      <c r="U68" s="64"/>
      <c r="V68" s="64"/>
      <c r="W68" s="63"/>
      <c r="X68" s="60" t="s">
        <v>94</v>
      </c>
      <c r="Y68" s="60">
        <f>V43-1</f>
        <v>16</v>
      </c>
      <c r="AC68" s="38">
        <v>43</v>
      </c>
      <c r="AD68" s="49">
        <v>160.29995544044456</v>
      </c>
      <c r="AE68" s="49">
        <v>15.12550555955545</v>
      </c>
      <c r="AF68" s="49">
        <v>0.88690005512923242</v>
      </c>
      <c r="AG68"/>
      <c r="AH68" s="49">
        <v>16.865079365079364</v>
      </c>
      <c r="AI68" s="49">
        <v>137.432907</v>
      </c>
      <c r="AJ68"/>
      <c r="AK68"/>
    </row>
    <row r="69" spans="1:41" x14ac:dyDescent="0.3">
      <c r="A69" s="3">
        <v>43879</v>
      </c>
      <c r="B69" s="2">
        <v>68</v>
      </c>
      <c r="C69" s="1">
        <v>78.611198000000002</v>
      </c>
      <c r="D69" s="2">
        <v>152531200</v>
      </c>
      <c r="E69" s="1">
        <f t="shared" si="15"/>
        <v>72.376752865541107</v>
      </c>
      <c r="F69" s="1">
        <v>176.151993</v>
      </c>
      <c r="G69" s="2">
        <v>1818600</v>
      </c>
      <c r="H69" s="1">
        <f t="shared" si="14"/>
        <v>159.51522400808068</v>
      </c>
      <c r="M69" s="38">
        <v>44</v>
      </c>
      <c r="N69" s="49">
        <v>66.527642479080185</v>
      </c>
      <c r="O69" s="49">
        <v>11.395895520919808</v>
      </c>
      <c r="P69" s="49">
        <v>1.1464664330899181</v>
      </c>
      <c r="Q69"/>
      <c r="R69" s="49">
        <v>17.261904761904763</v>
      </c>
      <c r="S69" s="49">
        <v>66.553130999999993</v>
      </c>
      <c r="T69" s="49"/>
      <c r="U69" s="64"/>
      <c r="V69" s="64"/>
      <c r="W69" s="63"/>
      <c r="X69" s="60" t="s">
        <v>66</v>
      </c>
      <c r="Y69" s="60">
        <f>_xlfn.CHISQ.DIST.RT(Z66,Y68)</f>
        <v>1</v>
      </c>
      <c r="AC69" s="38">
        <v>44</v>
      </c>
      <c r="AD69" s="49">
        <v>160.26856618315003</v>
      </c>
      <c r="AE69" s="49">
        <v>17.699725816849963</v>
      </c>
      <c r="AF69" s="49">
        <v>1.037842189203354</v>
      </c>
      <c r="AG69"/>
      <c r="AH69" s="49">
        <v>17.261904761904763</v>
      </c>
      <c r="AI69" s="49">
        <v>137.453644</v>
      </c>
      <c r="AJ69"/>
      <c r="AK69"/>
    </row>
    <row r="70" spans="1:41" x14ac:dyDescent="0.3">
      <c r="A70" s="3">
        <v>43880</v>
      </c>
      <c r="B70" s="2">
        <v>69</v>
      </c>
      <c r="C70" s="1">
        <v>79.749701999999999</v>
      </c>
      <c r="D70" s="2">
        <v>93984000</v>
      </c>
      <c r="E70" s="1">
        <f t="shared" si="15"/>
        <v>72.620465798310306</v>
      </c>
      <c r="F70" s="1">
        <v>177.565765</v>
      </c>
      <c r="G70" s="2">
        <v>2464500</v>
      </c>
      <c r="H70" s="1">
        <f t="shared" si="14"/>
        <v>159.48383475078612</v>
      </c>
      <c r="M70" s="38">
        <v>45</v>
      </c>
      <c r="N70" s="49">
        <v>66.771355411849385</v>
      </c>
      <c r="O70" s="49">
        <v>10.099967588150619</v>
      </c>
      <c r="P70" s="49">
        <v>1.0160916089353735</v>
      </c>
      <c r="Q70"/>
      <c r="R70" s="49">
        <v>17.658730158730158</v>
      </c>
      <c r="S70" s="49">
        <v>66.567886000000001</v>
      </c>
      <c r="T70" s="49"/>
      <c r="U70" s="64"/>
      <c r="V70" s="64"/>
      <c r="W70" s="63"/>
      <c r="X70" s="63"/>
      <c r="Y70" s="63"/>
      <c r="AC70" s="38">
        <v>45</v>
      </c>
      <c r="AD70" s="49">
        <v>160.23717692585547</v>
      </c>
      <c r="AE70" s="49">
        <v>16.926046074144523</v>
      </c>
      <c r="AF70" s="49">
        <v>0.99247665720470046</v>
      </c>
      <c r="AG70"/>
      <c r="AH70" s="49">
        <v>17.658730158730158</v>
      </c>
      <c r="AI70" s="49">
        <v>137.57212799999999</v>
      </c>
      <c r="AJ70"/>
      <c r="AK70"/>
    </row>
    <row r="71" spans="1:41" x14ac:dyDescent="0.3">
      <c r="A71" s="3">
        <v>43881</v>
      </c>
      <c r="B71" s="2">
        <v>70</v>
      </c>
      <c r="C71" s="1">
        <v>78.931563999999995</v>
      </c>
      <c r="D71" s="2">
        <v>100566000</v>
      </c>
      <c r="E71" s="1">
        <f t="shared" si="15"/>
        <v>72.864178731079519</v>
      </c>
      <c r="F71" s="1">
        <v>177.408691</v>
      </c>
      <c r="G71" s="2">
        <v>2336800</v>
      </c>
      <c r="H71" s="1">
        <f t="shared" si="14"/>
        <v>159.45244549349155</v>
      </c>
      <c r="M71" s="38">
        <v>46</v>
      </c>
      <c r="N71" s="49">
        <v>67.015068344618584</v>
      </c>
      <c r="O71" s="49">
        <v>9.5268166553814098</v>
      </c>
      <c r="P71" s="49">
        <v>0.95843064632758035</v>
      </c>
      <c r="Q71"/>
      <c r="R71" s="49">
        <v>18.055555555555557</v>
      </c>
      <c r="S71" s="49">
        <v>66.737517999999994</v>
      </c>
      <c r="T71" s="49"/>
      <c r="U71" s="64"/>
      <c r="V71" s="64"/>
      <c r="W71" s="63"/>
      <c r="X71" s="63"/>
      <c r="Y71" s="63"/>
      <c r="AC71" s="38">
        <v>46</v>
      </c>
      <c r="AD71" s="49">
        <v>160.2057876685609</v>
      </c>
      <c r="AE71" s="49">
        <v>17.232338331439109</v>
      </c>
      <c r="AF71" s="49">
        <v>1.0104364284540399</v>
      </c>
      <c r="AG71"/>
      <c r="AH71" s="49">
        <v>18.055555555555557</v>
      </c>
      <c r="AI71" s="49">
        <v>138.07551599999999</v>
      </c>
      <c r="AJ71"/>
      <c r="AK71"/>
    </row>
    <row r="72" spans="1:41" x14ac:dyDescent="0.3">
      <c r="A72" s="3">
        <v>43882</v>
      </c>
      <c r="B72" s="2">
        <v>71</v>
      </c>
      <c r="C72" s="1">
        <v>77.144942999999998</v>
      </c>
      <c r="D72" s="2">
        <v>129554000</v>
      </c>
      <c r="E72" s="1">
        <f t="shared" si="15"/>
        <v>73.107891663848733</v>
      </c>
      <c r="F72" s="1">
        <v>176.603622</v>
      </c>
      <c r="G72" s="2">
        <v>1940400</v>
      </c>
      <c r="H72" s="1">
        <f t="shared" si="14"/>
        <v>159.42105623619702</v>
      </c>
      <c r="M72" s="38">
        <v>47</v>
      </c>
      <c r="N72" s="49">
        <v>67.258781277387797</v>
      </c>
      <c r="O72" s="49">
        <v>10.241912722612199</v>
      </c>
      <c r="P72" s="49">
        <v>1.0303717795197649</v>
      </c>
      <c r="Q72"/>
      <c r="R72" s="49">
        <v>18.452380952380953</v>
      </c>
      <c r="S72" s="49">
        <v>67.337029000000001</v>
      </c>
      <c r="T72" s="49"/>
      <c r="U72" s="64"/>
      <c r="V72" s="64"/>
      <c r="W72" s="63"/>
      <c r="X72" s="63"/>
      <c r="Y72" s="63"/>
      <c r="AC72" s="38">
        <v>47</v>
      </c>
      <c r="AD72" s="49">
        <v>160.17439841126634</v>
      </c>
      <c r="AE72" s="49">
        <v>18.765863588733652</v>
      </c>
      <c r="AF72" s="49">
        <v>1.1003563078181631</v>
      </c>
      <c r="AG72"/>
      <c r="AH72" s="49">
        <v>18.452380952380953</v>
      </c>
      <c r="AI72" s="49">
        <v>138.397446</v>
      </c>
      <c r="AJ72"/>
      <c r="AK72"/>
    </row>
    <row r="73" spans="1:41" x14ac:dyDescent="0.3">
      <c r="A73" s="3">
        <v>43885</v>
      </c>
      <c r="B73" s="2">
        <v>72</v>
      </c>
      <c r="C73" s="1">
        <v>73.480521999999993</v>
      </c>
      <c r="D73" s="2">
        <v>222195200</v>
      </c>
      <c r="E73" s="1">
        <f t="shared" si="15"/>
        <v>73.351604596617932</v>
      </c>
      <c r="F73" s="1">
        <v>172.07759100000001</v>
      </c>
      <c r="G73" s="2">
        <v>3204300</v>
      </c>
      <c r="H73" s="1">
        <f t="shared" si="14"/>
        <v>159.38966697890245</v>
      </c>
      <c r="M73" s="38">
        <v>48</v>
      </c>
      <c r="N73" s="49">
        <v>67.502494210156996</v>
      </c>
      <c r="O73" s="49">
        <v>10.856201789842999</v>
      </c>
      <c r="P73" s="49">
        <v>1.0921713804814788</v>
      </c>
      <c r="Q73"/>
      <c r="R73" s="49">
        <v>18.849206349206348</v>
      </c>
      <c r="S73" s="49">
        <v>67.364127999999994</v>
      </c>
      <c r="T73" s="49"/>
      <c r="U73" s="64"/>
      <c r="V73" s="64"/>
      <c r="W73" s="63"/>
      <c r="X73" s="63"/>
      <c r="Y73" s="63"/>
      <c r="AC73" s="38">
        <v>48</v>
      </c>
      <c r="AD73" s="49">
        <v>160.1430091539718</v>
      </c>
      <c r="AE73" s="49">
        <v>19.749583846028202</v>
      </c>
      <c r="AF73" s="49">
        <v>1.1580377880828081</v>
      </c>
      <c r="AG73"/>
      <c r="AH73" s="49">
        <v>18.849206349206348</v>
      </c>
      <c r="AI73" s="49">
        <v>138.77633700000001</v>
      </c>
      <c r="AJ73"/>
      <c r="AK73"/>
    </row>
    <row r="74" spans="1:41" x14ac:dyDescent="0.3">
      <c r="A74" s="3">
        <v>43886</v>
      </c>
      <c r="B74" s="2">
        <v>73</v>
      </c>
      <c r="C74" s="1">
        <v>70.991577000000007</v>
      </c>
      <c r="D74" s="2">
        <v>230673600</v>
      </c>
      <c r="E74" s="1">
        <f t="shared" si="15"/>
        <v>73.595317529387131</v>
      </c>
      <c r="F74" s="1">
        <v>164.743652</v>
      </c>
      <c r="G74" s="2">
        <v>4092200</v>
      </c>
      <c r="H74" s="1">
        <f t="shared" si="14"/>
        <v>159.35827772160789</v>
      </c>
      <c r="M74" s="38">
        <v>49</v>
      </c>
      <c r="N74" s="49">
        <v>67.74620714292621</v>
      </c>
      <c r="O74" s="49">
        <v>10.081459857073796</v>
      </c>
      <c r="P74" s="49">
        <v>1.0142296672921494</v>
      </c>
      <c r="Q74"/>
      <c r="R74" s="49">
        <v>19.246031746031747</v>
      </c>
      <c r="S74" s="49">
        <v>67.403557000000006</v>
      </c>
      <c r="T74" s="49"/>
      <c r="U74" s="29"/>
      <c r="V74" s="29"/>
      <c r="W74" s="63"/>
      <c r="X74" s="63"/>
      <c r="Y74" s="63"/>
      <c r="AC74" s="38">
        <v>49</v>
      </c>
      <c r="AD74" s="49">
        <v>160.11161989667724</v>
      </c>
      <c r="AE74" s="49">
        <v>17.522871103322757</v>
      </c>
      <c r="AF74" s="49">
        <v>1.0274721255674941</v>
      </c>
      <c r="AG74"/>
      <c r="AH74" s="49">
        <v>19.246031746031747</v>
      </c>
      <c r="AI74" s="49">
        <v>140.06944300000001</v>
      </c>
      <c r="AJ74"/>
      <c r="AK74"/>
    </row>
    <row r="75" spans="1:41" x14ac:dyDescent="0.3">
      <c r="A75" s="3">
        <v>43887</v>
      </c>
      <c r="B75" s="2">
        <v>74</v>
      </c>
      <c r="C75" s="1">
        <v>72.117767000000001</v>
      </c>
      <c r="D75" s="2">
        <v>198054800</v>
      </c>
      <c r="E75" s="1">
        <f t="shared" si="15"/>
        <v>73.839030462156344</v>
      </c>
      <c r="F75" s="1">
        <v>164.134918</v>
      </c>
      <c r="G75" s="2">
        <v>3411700</v>
      </c>
      <c r="H75" s="1">
        <f t="shared" si="14"/>
        <v>159.32688846431333</v>
      </c>
      <c r="M75" s="38">
        <v>50</v>
      </c>
      <c r="N75" s="49">
        <v>67.989920075695409</v>
      </c>
      <c r="O75" s="49">
        <v>10.115555924304587</v>
      </c>
      <c r="P75" s="49">
        <v>1.0176598493703124</v>
      </c>
      <c r="Q75"/>
      <c r="R75" s="49">
        <v>19.642857142857142</v>
      </c>
      <c r="S75" s="49">
        <v>67.644706999999997</v>
      </c>
      <c r="T75" s="49"/>
      <c r="U75" s="29"/>
      <c r="V75" s="29"/>
      <c r="W75" s="63"/>
      <c r="X75" s="63"/>
      <c r="Y75" s="63"/>
      <c r="AC75" s="38">
        <v>50</v>
      </c>
      <c r="AD75" s="49">
        <v>160.08023063938268</v>
      </c>
      <c r="AE75" s="49">
        <v>16.69029236061732</v>
      </c>
      <c r="AF75" s="49">
        <v>0.97865298825684799</v>
      </c>
      <c r="AG75"/>
      <c r="AH75" s="49">
        <v>19.642857142857142</v>
      </c>
      <c r="AI75" s="49">
        <v>140.57513399999999</v>
      </c>
      <c r="AJ75"/>
      <c r="AK75"/>
    </row>
    <row r="76" spans="1:41" x14ac:dyDescent="0.3">
      <c r="A76" s="3">
        <v>43888</v>
      </c>
      <c r="B76" s="2">
        <v>75</v>
      </c>
      <c r="C76" s="1">
        <v>67.403557000000006</v>
      </c>
      <c r="D76" s="2">
        <v>320605600</v>
      </c>
      <c r="E76" s="1">
        <f t="shared" si="15"/>
        <v>74.082743394925544</v>
      </c>
      <c r="F76" s="1">
        <v>157.49176</v>
      </c>
      <c r="G76" s="2">
        <v>3951300</v>
      </c>
      <c r="H76" s="1">
        <f t="shared" si="14"/>
        <v>159.29549920701879</v>
      </c>
      <c r="M76" s="38">
        <v>51</v>
      </c>
      <c r="N76" s="49">
        <v>68.233633008464622</v>
      </c>
      <c r="O76" s="49">
        <v>10.247987991535382</v>
      </c>
      <c r="P76" s="49">
        <v>1.0309829725479598</v>
      </c>
      <c r="Q76"/>
      <c r="R76" s="49">
        <v>20.039682539682541</v>
      </c>
      <c r="S76" s="49">
        <v>67.775672999999998</v>
      </c>
      <c r="T76" s="49"/>
      <c r="U76" s="29"/>
      <c r="V76" s="29"/>
      <c r="W76" s="63"/>
      <c r="X76" s="63"/>
      <c r="Y76" s="63"/>
      <c r="AC76" s="38">
        <v>51</v>
      </c>
      <c r="AD76" s="49">
        <v>160.04884138208811</v>
      </c>
      <c r="AE76" s="49">
        <v>16.260255617911895</v>
      </c>
      <c r="AF76" s="49">
        <v>0.95343732790676539</v>
      </c>
      <c r="AG76"/>
      <c r="AH76" s="49">
        <v>20.039682539682541</v>
      </c>
      <c r="AI76" s="49">
        <v>140.91835</v>
      </c>
      <c r="AJ76"/>
      <c r="AK76"/>
    </row>
    <row r="77" spans="1:41" x14ac:dyDescent="0.3">
      <c r="A77" s="3">
        <v>43889</v>
      </c>
      <c r="B77" s="2">
        <v>76</v>
      </c>
      <c r="C77" s="1">
        <v>67.364127999999994</v>
      </c>
      <c r="D77" s="2">
        <v>426884800</v>
      </c>
      <c r="E77" s="1">
        <f t="shared" si="15"/>
        <v>74.326456327694757</v>
      </c>
      <c r="F77" s="1">
        <v>160.077957</v>
      </c>
      <c r="G77" s="2">
        <v>9558100</v>
      </c>
      <c r="H77" s="1">
        <f t="shared" si="14"/>
        <v>159.26410994972423</v>
      </c>
      <c r="M77" s="38">
        <v>52</v>
      </c>
      <c r="N77" s="49">
        <v>68.477345941233821</v>
      </c>
      <c r="O77" s="49">
        <v>9.7780940587661718</v>
      </c>
      <c r="P77" s="49">
        <v>0.98371002062912472</v>
      </c>
      <c r="Q77"/>
      <c r="R77" s="49">
        <v>20.436507936507937</v>
      </c>
      <c r="S77" s="49">
        <v>67.874245000000002</v>
      </c>
      <c r="T77" s="49"/>
      <c r="U77" s="29"/>
      <c r="V77" s="29"/>
      <c r="W77" s="63"/>
      <c r="X77" s="63"/>
      <c r="Y77" s="63"/>
      <c r="AC77" s="38">
        <v>52</v>
      </c>
      <c r="AD77" s="49">
        <v>160.01745212479358</v>
      </c>
      <c r="AE77" s="49">
        <v>13.886264875206422</v>
      </c>
      <c r="AF77" s="49">
        <v>0.81423586371163048</v>
      </c>
      <c r="AG77"/>
      <c r="AH77" s="49">
        <v>20.436507936507937</v>
      </c>
      <c r="AI77" s="49">
        <v>141.579712</v>
      </c>
      <c r="AJ77"/>
      <c r="AK77"/>
    </row>
    <row r="78" spans="1:41" x14ac:dyDescent="0.3">
      <c r="A78" s="3">
        <v>43892</v>
      </c>
      <c r="B78" s="2">
        <v>77</v>
      </c>
      <c r="C78" s="1">
        <v>73.635773</v>
      </c>
      <c r="D78" s="2">
        <v>341397200</v>
      </c>
      <c r="E78" s="1">
        <f t="shared" si="15"/>
        <v>74.570169260463956</v>
      </c>
      <c r="F78" s="1">
        <v>162.12127699999999</v>
      </c>
      <c r="G78" s="2">
        <v>6744900</v>
      </c>
      <c r="H78" s="1">
        <f t="shared" si="14"/>
        <v>159.23272069242967</v>
      </c>
      <c r="M78" s="38">
        <v>53</v>
      </c>
      <c r="N78" s="49">
        <v>68.721058874003035</v>
      </c>
      <c r="O78" s="49">
        <v>7.2332561259969594</v>
      </c>
      <c r="P78" s="49">
        <v>0.72769053868336964</v>
      </c>
      <c r="Q78"/>
      <c r="R78" s="49">
        <v>20.833333333333332</v>
      </c>
      <c r="S78" s="49">
        <v>68.039351999999994</v>
      </c>
      <c r="T78" s="49"/>
      <c r="U78" s="29"/>
      <c r="V78" s="29"/>
      <c r="W78" s="63"/>
      <c r="X78" s="63"/>
      <c r="Y78" s="63"/>
      <c r="AC78" s="38">
        <v>53</v>
      </c>
      <c r="AD78" s="49">
        <v>159.98606286749902</v>
      </c>
      <c r="AE78" s="49">
        <v>10.393026132500978</v>
      </c>
      <c r="AF78" s="49">
        <v>0.60940610636657511</v>
      </c>
      <c r="AG78"/>
      <c r="AH78" s="49">
        <v>20.833333333333332</v>
      </c>
      <c r="AI78" s="49">
        <v>141.64906300000001</v>
      </c>
      <c r="AJ78"/>
      <c r="AK78"/>
    </row>
    <row r="79" spans="1:41" x14ac:dyDescent="0.3">
      <c r="A79" s="3">
        <v>43893</v>
      </c>
      <c r="B79" s="2">
        <v>78</v>
      </c>
      <c r="C79" s="1">
        <v>71.297156999999999</v>
      </c>
      <c r="D79" s="2">
        <v>319475600</v>
      </c>
      <c r="E79" s="1">
        <f t="shared" si="15"/>
        <v>74.813882193233155</v>
      </c>
      <c r="F79" s="1">
        <v>159.80157500000001</v>
      </c>
      <c r="G79" s="2">
        <v>6108500</v>
      </c>
      <c r="H79" s="1">
        <f t="shared" si="14"/>
        <v>159.2013314351351</v>
      </c>
      <c r="M79" s="38">
        <v>54</v>
      </c>
      <c r="N79" s="49">
        <v>68.964771806772234</v>
      </c>
      <c r="O79" s="49">
        <v>9.138240193227773</v>
      </c>
      <c r="P79" s="49">
        <v>0.91933851269664457</v>
      </c>
      <c r="Q79"/>
      <c r="R79" s="49">
        <v>21.230158730158731</v>
      </c>
      <c r="S79" s="49">
        <v>68.243881000000002</v>
      </c>
      <c r="T79" s="49"/>
      <c r="U79" s="29"/>
      <c r="V79" s="29"/>
      <c r="W79" s="63"/>
      <c r="X79" s="63"/>
      <c r="Y79" s="63"/>
      <c r="AC79" s="38">
        <v>54</v>
      </c>
      <c r="AD79" s="49">
        <v>159.95467361020445</v>
      </c>
      <c r="AE79" s="49">
        <v>12.309471389795561</v>
      </c>
      <c r="AF79" s="49">
        <v>0.72177890591726179</v>
      </c>
      <c r="AG79"/>
      <c r="AH79" s="49">
        <v>21.230158730158731</v>
      </c>
      <c r="AI79" s="49">
        <v>141.65901199999999</v>
      </c>
      <c r="AJ79"/>
      <c r="AK79"/>
    </row>
    <row r="80" spans="1:41" x14ac:dyDescent="0.3">
      <c r="A80" s="3">
        <v>43894</v>
      </c>
      <c r="B80" s="2">
        <v>79</v>
      </c>
      <c r="C80" s="1">
        <v>74.604240000000004</v>
      </c>
      <c r="D80" s="2">
        <v>219178400</v>
      </c>
      <c r="E80" s="1">
        <f t="shared" si="15"/>
        <v>75.057595126002369</v>
      </c>
      <c r="F80" s="1">
        <v>168.98161300000001</v>
      </c>
      <c r="G80" s="2">
        <v>4532500</v>
      </c>
      <c r="H80" s="1">
        <f t="shared" si="14"/>
        <v>159.16994217784057</v>
      </c>
      <c r="M80" s="38">
        <v>55</v>
      </c>
      <c r="N80" s="49">
        <v>69.208484739541433</v>
      </c>
      <c r="O80" s="49">
        <v>10.529415260458563</v>
      </c>
      <c r="P80" s="49">
        <v>1.0592955274133764</v>
      </c>
      <c r="Q80"/>
      <c r="R80" s="49">
        <v>21.626984126984127</v>
      </c>
      <c r="S80" s="49">
        <v>68.500174999999999</v>
      </c>
      <c r="T80" s="49"/>
      <c r="U80" s="29"/>
      <c r="V80" s="29"/>
      <c r="W80" s="63"/>
      <c r="X80" s="63"/>
      <c r="Y80" s="63"/>
      <c r="AC80" s="38">
        <v>55</v>
      </c>
      <c r="AD80" s="49">
        <v>159.92328435290989</v>
      </c>
      <c r="AE80" s="49">
        <v>12.547021647090105</v>
      </c>
      <c r="AF80" s="49">
        <v>0.73570791711367733</v>
      </c>
      <c r="AG80"/>
      <c r="AH80" s="49">
        <v>21.626984126984127</v>
      </c>
      <c r="AI80" s="49">
        <v>142.434631</v>
      </c>
      <c r="AJ80"/>
      <c r="AK80"/>
    </row>
    <row r="81" spans="1:37" x14ac:dyDescent="0.3">
      <c r="A81" s="3">
        <v>43895</v>
      </c>
      <c r="B81" s="2">
        <v>80</v>
      </c>
      <c r="C81" s="1">
        <v>72.184303</v>
      </c>
      <c r="D81" s="2">
        <v>187572800</v>
      </c>
      <c r="E81" s="1">
        <f t="shared" si="15"/>
        <v>75.301308058771582</v>
      </c>
      <c r="F81" s="1">
        <v>162.79248000000001</v>
      </c>
      <c r="G81" s="2">
        <v>5394700</v>
      </c>
      <c r="H81" s="1">
        <f t="shared" si="14"/>
        <v>159.138552920546</v>
      </c>
      <c r="M81" s="38">
        <v>56</v>
      </c>
      <c r="N81" s="49">
        <v>69.452197672310646</v>
      </c>
      <c r="O81" s="49">
        <v>10.170139327689355</v>
      </c>
      <c r="P81" s="49">
        <v>1.0231511281969363</v>
      </c>
      <c r="Q81"/>
      <c r="R81" s="49">
        <v>22.023809523809522</v>
      </c>
      <c r="S81" s="49">
        <v>68.650490000000005</v>
      </c>
      <c r="T81" s="49"/>
      <c r="U81" s="29"/>
      <c r="V81" s="29"/>
      <c r="W81" s="63"/>
      <c r="X81" s="63"/>
      <c r="Y81" s="63"/>
      <c r="AC81" s="38">
        <v>56</v>
      </c>
      <c r="AD81" s="49">
        <v>159.89189509561535</v>
      </c>
      <c r="AE81" s="49">
        <v>15.199764904384637</v>
      </c>
      <c r="AF81" s="49">
        <v>0.89125433054591496</v>
      </c>
      <c r="AG81"/>
      <c r="AH81" s="49">
        <v>22.023809523809522</v>
      </c>
      <c r="AI81" s="49">
        <v>142.633499</v>
      </c>
      <c r="AJ81"/>
      <c r="AK81"/>
    </row>
    <row r="82" spans="1:37" x14ac:dyDescent="0.3">
      <c r="A82" s="3">
        <v>43896</v>
      </c>
      <c r="B82" s="2">
        <v>81</v>
      </c>
      <c r="C82" s="1">
        <v>71.225684999999999</v>
      </c>
      <c r="D82" s="2">
        <v>226176800</v>
      </c>
      <c r="E82" s="1">
        <f t="shared" si="15"/>
        <v>75.545020991540781</v>
      </c>
      <c r="F82" s="1">
        <v>161.913971</v>
      </c>
      <c r="G82" s="2">
        <v>5021600</v>
      </c>
      <c r="H82" s="1">
        <f t="shared" si="14"/>
        <v>159.10716366325144</v>
      </c>
      <c r="M82" s="38">
        <v>57</v>
      </c>
      <c r="N82" s="49">
        <v>69.695910605079845</v>
      </c>
      <c r="O82" s="49">
        <v>6.3960843949201518</v>
      </c>
      <c r="P82" s="49">
        <v>0.64346817224894381</v>
      </c>
      <c r="Q82"/>
      <c r="R82" s="49">
        <v>22.420634920634921</v>
      </c>
      <c r="S82" s="49">
        <v>68.699387000000002</v>
      </c>
      <c r="T82" s="49"/>
      <c r="U82" s="29"/>
      <c r="V82" s="29"/>
      <c r="W82" s="63"/>
      <c r="X82" s="63"/>
      <c r="Y82" s="63"/>
      <c r="AC82" s="38">
        <v>57</v>
      </c>
      <c r="AD82" s="49">
        <v>159.86050583832079</v>
      </c>
      <c r="AE82" s="49">
        <v>10.204420161679224</v>
      </c>
      <c r="AF82" s="49">
        <v>0.59834699530011282</v>
      </c>
      <c r="AG82"/>
      <c r="AH82" s="49">
        <v>22.420634920634921</v>
      </c>
      <c r="AI82" s="49">
        <v>142.68322800000001</v>
      </c>
      <c r="AJ82"/>
      <c r="AK82"/>
    </row>
    <row r="83" spans="1:37" x14ac:dyDescent="0.3">
      <c r="A83" s="3">
        <v>43899</v>
      </c>
      <c r="B83" s="2">
        <v>82</v>
      </c>
      <c r="C83" s="1">
        <v>65.592308000000003</v>
      </c>
      <c r="D83" s="2">
        <v>286744800</v>
      </c>
      <c r="E83" s="1">
        <f t="shared" si="15"/>
        <v>75.78873392430998</v>
      </c>
      <c r="F83" s="1">
        <v>150.88806199999999</v>
      </c>
      <c r="G83" s="2">
        <v>5849000</v>
      </c>
      <c r="H83" s="1">
        <f t="shared" si="14"/>
        <v>159.07577440595688</v>
      </c>
      <c r="M83" s="38">
        <v>58</v>
      </c>
      <c r="N83" s="49">
        <v>69.939623537849059</v>
      </c>
      <c r="O83" s="49">
        <v>5.9433944621509482</v>
      </c>
      <c r="P83" s="49">
        <v>0.59792600212594726</v>
      </c>
      <c r="Q83"/>
      <c r="R83" s="49">
        <v>22.817460317460316</v>
      </c>
      <c r="S83" s="49">
        <v>68.773132000000004</v>
      </c>
      <c r="T83" s="49"/>
      <c r="U83" s="29"/>
      <c r="V83" s="29"/>
      <c r="W83" s="63"/>
      <c r="X83" s="63"/>
      <c r="Y83" s="63"/>
      <c r="AC83" s="38">
        <v>58</v>
      </c>
      <c r="AD83" s="49">
        <v>159.82911658102623</v>
      </c>
      <c r="AE83" s="49">
        <v>8.3704374189737791</v>
      </c>
      <c r="AF83" s="49">
        <v>0.49080947272230047</v>
      </c>
      <c r="AG83"/>
      <c r="AH83" s="49">
        <v>22.817460317460316</v>
      </c>
      <c r="AI83" s="49">
        <v>143.29972799999999</v>
      </c>
      <c r="AJ83"/>
      <c r="AK83"/>
    </row>
    <row r="84" spans="1:37" x14ac:dyDescent="0.3">
      <c r="A84" s="3">
        <v>43900</v>
      </c>
      <c r="B84" s="2">
        <v>83</v>
      </c>
      <c r="C84" s="1">
        <v>70.316367999999997</v>
      </c>
      <c r="D84" s="2">
        <v>285290000</v>
      </c>
      <c r="E84" s="1">
        <f t="shared" si="15"/>
        <v>76.032446857079194</v>
      </c>
      <c r="F84" s="1">
        <v>159.60415599999999</v>
      </c>
      <c r="G84" s="2">
        <v>5477600</v>
      </c>
      <c r="H84" s="1">
        <f t="shared" si="14"/>
        <v>159.04438514866234</v>
      </c>
      <c r="M84" s="38">
        <v>59</v>
      </c>
      <c r="N84" s="49">
        <v>70.183336470618258</v>
      </c>
      <c r="O84" s="49">
        <v>8.2048625293817423</v>
      </c>
      <c r="P84" s="49">
        <v>0.82543749728008797</v>
      </c>
      <c r="Q84"/>
      <c r="R84" s="49">
        <v>23.214285714285715</v>
      </c>
      <c r="S84" s="49">
        <v>68.802634999999995</v>
      </c>
      <c r="T84" s="49"/>
      <c r="U84" s="29"/>
      <c r="V84" s="29"/>
      <c r="W84" s="63"/>
      <c r="X84" s="63"/>
      <c r="Y84" s="63"/>
      <c r="AC84" s="38">
        <v>59</v>
      </c>
      <c r="AD84" s="49">
        <v>159.79772732373166</v>
      </c>
      <c r="AE84" s="49">
        <v>12.220964676268324</v>
      </c>
      <c r="AF84" s="49">
        <v>0.71658922093135902</v>
      </c>
      <c r="AG84"/>
      <c r="AH84" s="49">
        <v>23.214285714285715</v>
      </c>
      <c r="AI84" s="49">
        <v>143.69747899999999</v>
      </c>
      <c r="AJ84"/>
      <c r="AK84"/>
    </row>
    <row r="85" spans="1:37" x14ac:dyDescent="0.3">
      <c r="A85" s="3">
        <v>43901</v>
      </c>
      <c r="B85" s="2">
        <v>84</v>
      </c>
      <c r="C85" s="1">
        <v>67.874245000000002</v>
      </c>
      <c r="D85" s="2">
        <v>255598800</v>
      </c>
      <c r="E85" s="1">
        <f t="shared" si="15"/>
        <v>76.276159789848393</v>
      </c>
      <c r="F85" s="1">
        <v>151.411224</v>
      </c>
      <c r="G85" s="2">
        <v>4826900</v>
      </c>
      <c r="H85" s="1">
        <f t="shared" si="14"/>
        <v>159.01299589136778</v>
      </c>
      <c r="M85" s="38">
        <v>60</v>
      </c>
      <c r="N85" s="49">
        <v>70.427049403387471</v>
      </c>
      <c r="O85" s="49">
        <v>8.6003555966125305</v>
      </c>
      <c r="P85" s="49">
        <v>0.86522546526097333</v>
      </c>
      <c r="Q85"/>
      <c r="R85" s="49">
        <v>23.611111111111111</v>
      </c>
      <c r="S85" s="49">
        <v>68.841965000000002</v>
      </c>
      <c r="T85" s="49"/>
      <c r="U85" s="29"/>
      <c r="V85" s="29"/>
      <c r="W85" s="63"/>
      <c r="X85" s="63"/>
      <c r="Y85" s="63"/>
      <c r="AC85" s="38">
        <v>60</v>
      </c>
      <c r="AD85" s="49">
        <v>159.76633806643713</v>
      </c>
      <c r="AE85" s="49">
        <v>13.911548933562869</v>
      </c>
      <c r="AF85" s="49">
        <v>0.81571842128049521</v>
      </c>
      <c r="AG85"/>
      <c r="AH85" s="49">
        <v>23.611111111111111</v>
      </c>
      <c r="AI85" s="49">
        <v>143.77702300000001</v>
      </c>
      <c r="AJ85"/>
      <c r="AK85"/>
    </row>
    <row r="86" spans="1:37" x14ac:dyDescent="0.3">
      <c r="A86" s="3">
        <v>43902</v>
      </c>
      <c r="B86" s="2">
        <v>85</v>
      </c>
      <c r="C86" s="1">
        <v>61.171340999999998</v>
      </c>
      <c r="D86" s="2">
        <v>418474000</v>
      </c>
      <c r="E86" s="1">
        <f t="shared" si="15"/>
        <v>76.519872722617606</v>
      </c>
      <c r="F86" s="1">
        <v>133.11039700000001</v>
      </c>
      <c r="G86" s="2">
        <v>7170500</v>
      </c>
      <c r="H86" s="1">
        <f t="shared" si="14"/>
        <v>158.98160663407322</v>
      </c>
      <c r="M86" s="38">
        <v>61</v>
      </c>
      <c r="N86" s="49">
        <v>70.67076233615667</v>
      </c>
      <c r="O86" s="49">
        <v>9.2810126638433275</v>
      </c>
      <c r="P86" s="49">
        <v>0.93370191615445708</v>
      </c>
      <c r="Q86"/>
      <c r="R86" s="49">
        <v>24.007936507936506</v>
      </c>
      <c r="S86" s="49">
        <v>68.937850999999995</v>
      </c>
      <c r="T86" s="49"/>
      <c r="U86" s="29"/>
      <c r="V86" s="29"/>
      <c r="W86" s="63"/>
      <c r="X86" s="63"/>
      <c r="Y86" s="63"/>
      <c r="AC86" s="38">
        <v>61</v>
      </c>
      <c r="AD86" s="49">
        <v>159.73494880914257</v>
      </c>
      <c r="AE86" s="49">
        <v>13.402975190857433</v>
      </c>
      <c r="AF86" s="49">
        <v>0.78589766066745359</v>
      </c>
      <c r="AG86"/>
      <c r="AH86" s="49">
        <v>24.007936507936506</v>
      </c>
      <c r="AI86" s="49">
        <v>144.04551699999999</v>
      </c>
      <c r="AJ86"/>
      <c r="AK86"/>
    </row>
    <row r="87" spans="1:37" x14ac:dyDescent="0.3">
      <c r="A87" s="3">
        <v>43903</v>
      </c>
      <c r="B87" s="2">
        <v>86</v>
      </c>
      <c r="C87" s="1">
        <v>68.500174999999999</v>
      </c>
      <c r="D87" s="2">
        <v>370732000</v>
      </c>
      <c r="E87" s="1">
        <f t="shared" si="15"/>
        <v>76.763585655386805</v>
      </c>
      <c r="F87" s="1">
        <v>147.482574</v>
      </c>
      <c r="G87" s="2">
        <v>6324800</v>
      </c>
      <c r="H87" s="1">
        <f t="shared" si="14"/>
        <v>158.95021737677865</v>
      </c>
      <c r="M87" s="38">
        <v>62</v>
      </c>
      <c r="N87" s="49">
        <v>70.914475268925884</v>
      </c>
      <c r="O87" s="49">
        <v>7.950545731074115</v>
      </c>
      <c r="P87" s="49">
        <v>0.79985234935596405</v>
      </c>
      <c r="Q87"/>
      <c r="R87" s="49">
        <v>24.404761904761905</v>
      </c>
      <c r="S87" s="49">
        <v>69.690421999999998</v>
      </c>
      <c r="T87" s="49"/>
      <c r="U87" s="29"/>
      <c r="V87" s="29"/>
      <c r="W87" s="63"/>
      <c r="X87" s="63"/>
      <c r="Y87" s="63"/>
      <c r="AC87" s="38">
        <v>62</v>
      </c>
      <c r="AD87" s="49">
        <v>159.703559551848</v>
      </c>
      <c r="AE87" s="49">
        <v>12.383827448152005</v>
      </c>
      <c r="AF87" s="49">
        <v>0.72613885223415431</v>
      </c>
      <c r="AG87"/>
      <c r="AH87" s="49">
        <v>24.404761904761905</v>
      </c>
      <c r="AI87" s="49">
        <v>144.12506099999999</v>
      </c>
      <c r="AJ87"/>
      <c r="AK87"/>
    </row>
    <row r="88" spans="1:37" x14ac:dyDescent="0.3">
      <c r="A88" s="3">
        <v>43906</v>
      </c>
      <c r="B88" s="2">
        <v>87</v>
      </c>
      <c r="C88" s="1">
        <v>59.687832</v>
      </c>
      <c r="D88" s="2">
        <v>322423600</v>
      </c>
      <c r="E88" s="1">
        <f t="shared" si="15"/>
        <v>77.007298588156004</v>
      </c>
      <c r="F88" s="1">
        <v>133.524979</v>
      </c>
      <c r="G88" s="2">
        <v>5891000</v>
      </c>
      <c r="H88" s="1">
        <f t="shared" si="14"/>
        <v>158.91882811948412</v>
      </c>
      <c r="M88" s="38">
        <v>63</v>
      </c>
      <c r="N88" s="49">
        <v>71.158188201695083</v>
      </c>
      <c r="O88" s="49">
        <v>8.0814057983049139</v>
      </c>
      <c r="P88" s="49">
        <v>0.8130173239063706</v>
      </c>
      <c r="Q88"/>
      <c r="R88" s="49">
        <v>24.801587301587301</v>
      </c>
      <c r="S88" s="49">
        <v>69.732322999999994</v>
      </c>
      <c r="T88" s="49"/>
      <c r="U88" s="29"/>
      <c r="V88" s="29"/>
      <c r="W88" s="63"/>
      <c r="X88" s="63"/>
      <c r="Y88" s="63"/>
      <c r="AC88" s="38">
        <v>63</v>
      </c>
      <c r="AD88" s="49">
        <v>159.67217029455344</v>
      </c>
      <c r="AE88" s="49">
        <v>14.054819705446562</v>
      </c>
      <c r="AF88" s="49">
        <v>0.82411925489109672</v>
      </c>
      <c r="AG88"/>
      <c r="AH88" s="49">
        <v>24.801587301587301</v>
      </c>
      <c r="AI88" s="49">
        <v>144.12506099999999</v>
      </c>
      <c r="AJ88"/>
      <c r="AK88"/>
    </row>
    <row r="89" spans="1:37" x14ac:dyDescent="0.3">
      <c r="A89" s="3">
        <v>43907</v>
      </c>
      <c r="B89" s="2">
        <v>88</v>
      </c>
      <c r="C89" s="1">
        <v>62.312308999999999</v>
      </c>
      <c r="D89" s="2">
        <v>324056000</v>
      </c>
      <c r="E89" s="1">
        <f t="shared" si="15"/>
        <v>77.251011520925218</v>
      </c>
      <c r="F89" s="1">
        <v>130.09974700000001</v>
      </c>
      <c r="G89" s="2">
        <v>8524800</v>
      </c>
      <c r="H89" s="1">
        <f t="shared" si="14"/>
        <v>158.88743886218955</v>
      </c>
      <c r="M89" s="38">
        <v>64</v>
      </c>
      <c r="N89" s="49">
        <v>71.401901134464282</v>
      </c>
      <c r="O89" s="49">
        <v>7.3596188655357224</v>
      </c>
      <c r="P89" s="49">
        <v>0.74040306654118759</v>
      </c>
      <c r="Q89"/>
      <c r="R89" s="49">
        <v>25.198412698412699</v>
      </c>
      <c r="S89" s="49">
        <v>69.781609000000003</v>
      </c>
      <c r="T89" s="49"/>
      <c r="U89" s="29"/>
      <c r="V89" s="29"/>
      <c r="W89" s="63"/>
      <c r="X89" s="63"/>
      <c r="Y89" s="63"/>
      <c r="AC89" s="38">
        <v>64</v>
      </c>
      <c r="AD89" s="49">
        <v>159.6407810372589</v>
      </c>
      <c r="AE89" s="49">
        <v>16.246135962741107</v>
      </c>
      <c r="AF89" s="49">
        <v>0.95260940695562291</v>
      </c>
      <c r="AG89"/>
      <c r="AH89" s="49">
        <v>25.198412698412699</v>
      </c>
      <c r="AI89" s="49">
        <v>144.15489199999999</v>
      </c>
      <c r="AJ89"/>
      <c r="AK89"/>
    </row>
    <row r="90" spans="1:37" x14ac:dyDescent="0.3">
      <c r="A90" s="3">
        <v>43908</v>
      </c>
      <c r="B90" s="2">
        <v>89</v>
      </c>
      <c r="C90" s="1">
        <v>60.786911000000003</v>
      </c>
      <c r="D90" s="2">
        <v>300233600</v>
      </c>
      <c r="E90" s="1">
        <f t="shared" si="15"/>
        <v>77.494724453694431</v>
      </c>
      <c r="F90" s="1">
        <v>118.067001</v>
      </c>
      <c r="G90" s="2">
        <v>7633900</v>
      </c>
      <c r="H90" s="1">
        <f t="shared" si="14"/>
        <v>158.85604960489499</v>
      </c>
      <c r="M90" s="38">
        <v>65</v>
      </c>
      <c r="N90" s="49">
        <v>71.645614067233495</v>
      </c>
      <c r="O90" s="49">
        <v>8.9863129327665092</v>
      </c>
      <c r="P90" s="49">
        <v>0.90405410577395906</v>
      </c>
      <c r="Q90"/>
      <c r="R90" s="49">
        <v>25.595238095238095</v>
      </c>
      <c r="S90" s="49">
        <v>69.820442</v>
      </c>
      <c r="T90" s="49"/>
      <c r="U90" s="29"/>
      <c r="V90" s="29"/>
      <c r="W90" s="63"/>
      <c r="X90" s="63"/>
      <c r="Y90" s="63"/>
      <c r="AC90" s="38">
        <v>65</v>
      </c>
      <c r="AD90" s="49">
        <v>159.60939177996434</v>
      </c>
      <c r="AE90" s="49">
        <v>18.270537220035663</v>
      </c>
      <c r="AF90" s="49">
        <v>1.0713123210254254</v>
      </c>
      <c r="AG90"/>
      <c r="AH90" s="49">
        <v>25.595238095238095</v>
      </c>
      <c r="AI90" s="49">
        <v>144.20462000000001</v>
      </c>
      <c r="AJ90"/>
      <c r="AK90"/>
    </row>
    <row r="91" spans="1:37" x14ac:dyDescent="0.3">
      <c r="A91" s="3">
        <v>43909</v>
      </c>
      <c r="B91" s="2">
        <v>90</v>
      </c>
      <c r="C91" s="1">
        <v>60.321156000000002</v>
      </c>
      <c r="D91" s="2">
        <v>271857200</v>
      </c>
      <c r="E91" s="1">
        <f t="shared" si="15"/>
        <v>77.73843738646363</v>
      </c>
      <c r="F91" s="1">
        <v>117.42538500000001</v>
      </c>
      <c r="G91" s="2">
        <v>6814100</v>
      </c>
      <c r="H91" s="1">
        <f t="shared" si="14"/>
        <v>158.82466034760046</v>
      </c>
      <c r="M91" s="38">
        <v>66</v>
      </c>
      <c r="N91" s="49">
        <v>71.889327000002694</v>
      </c>
      <c r="O91" s="49">
        <v>8.1684119999973035</v>
      </c>
      <c r="P91" s="49">
        <v>0.82177044818062028</v>
      </c>
      <c r="Q91"/>
      <c r="R91" s="49">
        <v>25.99206349206349</v>
      </c>
      <c r="S91" s="49">
        <v>69.886818000000005</v>
      </c>
      <c r="T91" s="49"/>
      <c r="U91" s="29"/>
      <c r="V91" s="29"/>
      <c r="W91" s="63"/>
      <c r="X91" s="63"/>
      <c r="Y91" s="63"/>
      <c r="AC91" s="38">
        <v>66</v>
      </c>
      <c r="AD91" s="49">
        <v>159.57800252266978</v>
      </c>
      <c r="AE91" s="49">
        <v>17.261246477330218</v>
      </c>
      <c r="AF91" s="49">
        <v>1.0121314882378969</v>
      </c>
      <c r="AG91"/>
      <c r="AH91" s="49">
        <v>25.99206349206349</v>
      </c>
      <c r="AI91" s="49">
        <v>144.274506</v>
      </c>
      <c r="AJ91"/>
      <c r="AK91"/>
    </row>
    <row r="92" spans="1:37" x14ac:dyDescent="0.3">
      <c r="A92" s="3">
        <v>43910</v>
      </c>
      <c r="B92" s="2">
        <v>91</v>
      </c>
      <c r="C92" s="1">
        <v>56.491633999999998</v>
      </c>
      <c r="D92" s="2">
        <v>401693200</v>
      </c>
      <c r="E92" s="1">
        <f t="shared" si="15"/>
        <v>77.982150319232829</v>
      </c>
      <c r="F92" s="1">
        <v>111.048721</v>
      </c>
      <c r="G92" s="2">
        <v>6801200</v>
      </c>
      <c r="H92" s="1">
        <f t="shared" si="14"/>
        <v>158.79327109030589</v>
      </c>
      <c r="M92" s="38">
        <v>67</v>
      </c>
      <c r="N92" s="49">
        <v>72.133039932771908</v>
      </c>
      <c r="O92" s="49">
        <v>7.9444210672280917</v>
      </c>
      <c r="P92" s="49">
        <v>0.79923618702799826</v>
      </c>
      <c r="Q92"/>
      <c r="R92" s="49">
        <v>26.388888888888889</v>
      </c>
      <c r="S92" s="49">
        <v>70.092110000000005</v>
      </c>
      <c r="T92" s="49"/>
      <c r="U92" s="29"/>
      <c r="V92" s="29"/>
      <c r="W92" s="63"/>
      <c r="X92" s="63"/>
      <c r="Y92" s="63"/>
      <c r="AC92" s="38">
        <v>67</v>
      </c>
      <c r="AD92" s="49">
        <v>159.54661326537524</v>
      </c>
      <c r="AE92" s="49">
        <v>17.970079734624761</v>
      </c>
      <c r="AF92" s="49">
        <v>1.0536946778117362</v>
      </c>
      <c r="AG92"/>
      <c r="AH92" s="49">
        <v>26.388888888888889</v>
      </c>
      <c r="AI92" s="49">
        <v>144.55264299999999</v>
      </c>
      <c r="AJ92"/>
      <c r="AK92"/>
    </row>
    <row r="93" spans="1:37" x14ac:dyDescent="0.3">
      <c r="A93" s="3">
        <v>43913</v>
      </c>
      <c r="B93" s="2">
        <v>92</v>
      </c>
      <c r="C93" s="1">
        <v>55.291519000000001</v>
      </c>
      <c r="D93" s="2">
        <v>336752800</v>
      </c>
      <c r="E93" s="1">
        <f t="shared" si="15"/>
        <v>78.225863252002043</v>
      </c>
      <c r="F93" s="1">
        <v>102.520172</v>
      </c>
      <c r="G93" s="2">
        <v>8200400</v>
      </c>
      <c r="H93" s="1">
        <f t="shared" si="14"/>
        <v>158.76188183301133</v>
      </c>
      <c r="M93" s="38">
        <v>68</v>
      </c>
      <c r="N93" s="49">
        <v>72.376752865541107</v>
      </c>
      <c r="O93" s="49">
        <v>6.2344451344588947</v>
      </c>
      <c r="P93" s="49">
        <v>0.62720670459612771</v>
      </c>
      <c r="Q93"/>
      <c r="R93" s="49">
        <v>26.785714285714285</v>
      </c>
      <c r="S93" s="49">
        <v>70.316367999999997</v>
      </c>
      <c r="T93" s="49"/>
      <c r="U93" s="29"/>
      <c r="V93" s="29"/>
      <c r="W93" s="63"/>
      <c r="X93" s="63"/>
      <c r="Y93" s="63"/>
      <c r="AC93" s="38">
        <v>68</v>
      </c>
      <c r="AD93" s="49">
        <v>159.51522400808068</v>
      </c>
      <c r="AE93" s="49">
        <v>16.636768991919325</v>
      </c>
      <c r="AF93" s="49">
        <v>0.97551458878570008</v>
      </c>
      <c r="AG93"/>
      <c r="AH93" s="49">
        <v>26.785714285714285</v>
      </c>
      <c r="AI93" s="49">
        <v>144.77140800000001</v>
      </c>
      <c r="AJ93"/>
      <c r="AK93"/>
    </row>
    <row r="94" spans="1:37" x14ac:dyDescent="0.3">
      <c r="A94" s="3">
        <v>43914</v>
      </c>
      <c r="B94" s="2">
        <v>93</v>
      </c>
      <c r="C94" s="1">
        <v>60.838661000000002</v>
      </c>
      <c r="D94" s="2">
        <v>287531200</v>
      </c>
      <c r="E94" s="1">
        <f t="shared" si="15"/>
        <v>78.469576184771242</v>
      </c>
      <c r="F94" s="1">
        <v>117.96828499999999</v>
      </c>
      <c r="G94" s="2">
        <v>5799100</v>
      </c>
      <c r="H94" s="1">
        <f t="shared" si="14"/>
        <v>158.73049257571677</v>
      </c>
      <c r="M94" s="38">
        <v>69</v>
      </c>
      <c r="N94" s="49">
        <v>72.620465798310306</v>
      </c>
      <c r="O94" s="49">
        <v>7.1292362016896931</v>
      </c>
      <c r="P94" s="49">
        <v>0.71722577517514741</v>
      </c>
      <c r="Q94"/>
      <c r="R94" s="49">
        <v>27.182539682539684</v>
      </c>
      <c r="S94" s="49">
        <v>70.649039999999999</v>
      </c>
      <c r="T94" s="49"/>
      <c r="U94" s="29"/>
      <c r="V94" s="29"/>
      <c r="W94" s="63"/>
      <c r="X94" s="63"/>
      <c r="Y94" s="63"/>
      <c r="AC94" s="38">
        <v>69</v>
      </c>
      <c r="AD94" s="49">
        <v>159.48383475078612</v>
      </c>
      <c r="AE94" s="49">
        <v>18.081930249213883</v>
      </c>
      <c r="AF94" s="49">
        <v>1.0602531513229012</v>
      </c>
      <c r="AG94"/>
      <c r="AH94" s="49">
        <v>27.182539682539684</v>
      </c>
      <c r="AI94" s="49">
        <v>145.02995300000001</v>
      </c>
      <c r="AJ94"/>
      <c r="AK94"/>
    </row>
    <row r="95" spans="1:37" x14ac:dyDescent="0.3">
      <c r="A95" s="3">
        <v>43915</v>
      </c>
      <c r="B95" s="2">
        <v>94</v>
      </c>
      <c r="C95" s="1">
        <v>60.503517000000002</v>
      </c>
      <c r="D95" s="2">
        <v>303602000</v>
      </c>
      <c r="E95" s="1">
        <f t="shared" si="15"/>
        <v>78.713289117540455</v>
      </c>
      <c r="F95" s="1">
        <v>127.977478</v>
      </c>
      <c r="G95" s="2">
        <v>7159100</v>
      </c>
      <c r="H95" s="1">
        <f t="shared" si="14"/>
        <v>158.69910331842223</v>
      </c>
      <c r="M95" s="38">
        <v>70</v>
      </c>
      <c r="N95" s="49">
        <v>72.864178731079519</v>
      </c>
      <c r="O95" s="49">
        <v>6.067385268920475</v>
      </c>
      <c r="P95" s="49">
        <v>0.6103999053582162</v>
      </c>
      <c r="Q95"/>
      <c r="R95" s="49">
        <v>27.579365079365079</v>
      </c>
      <c r="S95" s="49">
        <v>70.737755000000007</v>
      </c>
      <c r="T95" s="49"/>
      <c r="U95" s="29"/>
      <c r="V95" s="29"/>
      <c r="W95" s="63"/>
      <c r="X95" s="63"/>
      <c r="Y95" s="63"/>
      <c r="AC95" s="38">
        <v>70</v>
      </c>
      <c r="AD95" s="49">
        <v>159.45244549349155</v>
      </c>
      <c r="AE95" s="49">
        <v>17.956245506508452</v>
      </c>
      <c r="AF95" s="49">
        <v>1.0528834931785538</v>
      </c>
      <c r="AG95"/>
      <c r="AH95" s="49">
        <v>27.579365079365079</v>
      </c>
      <c r="AI95" s="49">
        <v>145.358093</v>
      </c>
      <c r="AJ95"/>
      <c r="AK95"/>
    </row>
    <row r="96" spans="1:37" x14ac:dyDescent="0.3">
      <c r="A96" s="3">
        <v>43916</v>
      </c>
      <c r="B96" s="2">
        <v>95</v>
      </c>
      <c r="C96" s="1">
        <v>63.687393</v>
      </c>
      <c r="D96" s="2">
        <v>252087200</v>
      </c>
      <c r="E96" s="1">
        <f t="shared" si="15"/>
        <v>78.957002050309654</v>
      </c>
      <c r="F96" s="1">
        <v>135.627487</v>
      </c>
      <c r="G96" s="2">
        <v>5594400</v>
      </c>
      <c r="H96" s="1">
        <f t="shared" si="14"/>
        <v>158.66771406112767</v>
      </c>
      <c r="M96" s="38">
        <v>71</v>
      </c>
      <c r="N96" s="49">
        <v>73.107891663848733</v>
      </c>
      <c r="O96" s="49">
        <v>4.037051336151265</v>
      </c>
      <c r="P96" s="49">
        <v>0.40614130210845045</v>
      </c>
      <c r="Q96"/>
      <c r="R96" s="49">
        <v>27.976190476190474</v>
      </c>
      <c r="S96" s="49">
        <v>70.905333999999996</v>
      </c>
      <c r="T96" s="49"/>
      <c r="U96" s="29"/>
      <c r="V96" s="29"/>
      <c r="W96" s="63"/>
      <c r="X96" s="63"/>
      <c r="Y96" s="63"/>
      <c r="AC96" s="38">
        <v>71</v>
      </c>
      <c r="AD96" s="49">
        <v>159.42105623619702</v>
      </c>
      <c r="AE96" s="49">
        <v>17.182565763802984</v>
      </c>
      <c r="AF96" s="49">
        <v>1.0075179611798986</v>
      </c>
      <c r="AG96"/>
      <c r="AH96" s="49">
        <v>27.976190476190474</v>
      </c>
      <c r="AI96" s="49">
        <v>145.80557300000001</v>
      </c>
      <c r="AJ96"/>
      <c r="AK96"/>
    </row>
    <row r="97" spans="1:37" x14ac:dyDescent="0.3">
      <c r="A97" s="3">
        <v>43917</v>
      </c>
      <c r="B97" s="2">
        <v>96</v>
      </c>
      <c r="C97" s="1">
        <v>61.050593999999997</v>
      </c>
      <c r="D97" s="2">
        <v>204216800</v>
      </c>
      <c r="E97" s="1">
        <f t="shared" si="15"/>
        <v>79.200714983078853</v>
      </c>
      <c r="F97" s="1">
        <v>129.57659899999999</v>
      </c>
      <c r="G97" s="2">
        <v>3924900</v>
      </c>
      <c r="H97" s="1">
        <f t="shared" si="14"/>
        <v>158.63632480383311</v>
      </c>
      <c r="M97" s="38">
        <v>72</v>
      </c>
      <c r="N97" s="49">
        <v>73.351604596617932</v>
      </c>
      <c r="O97" s="49">
        <v>0.12891740338206148</v>
      </c>
      <c r="P97" s="49">
        <v>1.2969535860286362E-2</v>
      </c>
      <c r="Q97"/>
      <c r="R97" s="49">
        <v>28.373015873015873</v>
      </c>
      <c r="S97" s="49">
        <v>70.991577000000007</v>
      </c>
      <c r="T97" s="49"/>
      <c r="U97" s="29"/>
      <c r="V97" s="29"/>
      <c r="W97" s="63"/>
      <c r="X97" s="63"/>
      <c r="Y97" s="63"/>
      <c r="AC97" s="38">
        <v>72</v>
      </c>
      <c r="AD97" s="49">
        <v>159.38966697890245</v>
      </c>
      <c r="AE97" s="49">
        <v>12.687924021097558</v>
      </c>
      <c r="AF97" s="49">
        <v>0.74396987720373886</v>
      </c>
      <c r="AG97"/>
      <c r="AH97" s="49">
        <v>28.373015873015873</v>
      </c>
      <c r="AI97" s="49">
        <v>146.39224200000001</v>
      </c>
      <c r="AJ97"/>
      <c r="AK97"/>
    </row>
    <row r="98" spans="1:37" x14ac:dyDescent="0.3">
      <c r="A98" s="3">
        <v>43920</v>
      </c>
      <c r="B98" s="2">
        <v>97</v>
      </c>
      <c r="C98" s="1">
        <v>62.792850000000001</v>
      </c>
      <c r="D98" s="2">
        <v>167976400</v>
      </c>
      <c r="E98" s="1">
        <f t="shared" si="15"/>
        <v>79.444427915848067</v>
      </c>
      <c r="F98" s="1">
        <v>130.05038500000001</v>
      </c>
      <c r="G98" s="2">
        <v>5035700</v>
      </c>
      <c r="H98" s="1">
        <f t="shared" si="14"/>
        <v>158.60493554653854</v>
      </c>
      <c r="M98" s="38">
        <v>73</v>
      </c>
      <c r="N98" s="49">
        <v>73.595317529387131</v>
      </c>
      <c r="O98" s="49">
        <v>-2.6037405293871245</v>
      </c>
      <c r="P98" s="49">
        <v>-0.26194528652340371</v>
      </c>
      <c r="Q98"/>
      <c r="R98" s="49">
        <v>28.769841269841269</v>
      </c>
      <c r="S98" s="49">
        <v>71.225684999999999</v>
      </c>
      <c r="T98" s="49"/>
      <c r="U98" s="29"/>
      <c r="V98" s="29"/>
      <c r="W98" s="63"/>
      <c r="X98" s="63"/>
      <c r="Y98" s="63"/>
      <c r="AC98" s="38">
        <v>73</v>
      </c>
      <c r="AD98" s="49">
        <v>159.35827772160789</v>
      </c>
      <c r="AE98" s="49">
        <v>5.3853742783921064</v>
      </c>
      <c r="AF98" s="49">
        <v>0.31577713059515666</v>
      </c>
      <c r="AG98"/>
      <c r="AH98" s="49">
        <v>28.769841269841269</v>
      </c>
      <c r="AI98" s="49">
        <v>146.501633</v>
      </c>
      <c r="AJ98"/>
      <c r="AK98"/>
    </row>
    <row r="99" spans="1:37" x14ac:dyDescent="0.3">
      <c r="A99" s="3">
        <v>43921</v>
      </c>
      <c r="B99" s="2">
        <v>98</v>
      </c>
      <c r="C99" s="1">
        <v>62.664707</v>
      </c>
      <c r="D99" s="2">
        <v>197002000</v>
      </c>
      <c r="E99" s="1">
        <f t="shared" si="15"/>
        <v>79.68814084861728</v>
      </c>
      <c r="F99" s="1">
        <v>132.06407200000001</v>
      </c>
      <c r="G99" s="2">
        <v>5296000</v>
      </c>
      <c r="H99" s="1">
        <f t="shared" si="14"/>
        <v>158.57354628924401</v>
      </c>
      <c r="M99" s="38">
        <v>74</v>
      </c>
      <c r="N99" s="49">
        <v>73.839030462156344</v>
      </c>
      <c r="O99" s="49">
        <v>-1.7212634621563438</v>
      </c>
      <c r="P99" s="49">
        <v>-0.17316504685777501</v>
      </c>
      <c r="Q99"/>
      <c r="R99" s="49">
        <v>29.166666666666668</v>
      </c>
      <c r="S99" s="49">
        <v>71.235541999999995</v>
      </c>
      <c r="T99" s="49"/>
      <c r="U99" s="29"/>
      <c r="V99" s="29"/>
      <c r="W99" s="63"/>
      <c r="X99" s="63"/>
      <c r="Y99" s="63"/>
      <c r="AC99" s="38">
        <v>74</v>
      </c>
      <c r="AD99" s="49">
        <v>159.32688846431333</v>
      </c>
      <c r="AE99" s="49">
        <v>4.8080295356866714</v>
      </c>
      <c r="AF99" s="49">
        <v>0.28192390948344714</v>
      </c>
      <c r="AG99"/>
      <c r="AH99" s="49">
        <v>29.166666666666668</v>
      </c>
      <c r="AI99" s="49">
        <v>146.73033100000001</v>
      </c>
      <c r="AJ99"/>
      <c r="AK99"/>
    </row>
    <row r="100" spans="1:37" x14ac:dyDescent="0.3">
      <c r="A100" s="3">
        <v>43922</v>
      </c>
      <c r="B100" s="2">
        <v>99</v>
      </c>
      <c r="C100" s="1">
        <v>59.367474000000001</v>
      </c>
      <c r="D100" s="2">
        <v>176218400</v>
      </c>
      <c r="E100" s="1">
        <f t="shared" si="15"/>
        <v>79.931853781386479</v>
      </c>
      <c r="F100" s="1">
        <v>128.03671299999999</v>
      </c>
      <c r="G100" s="2">
        <v>4246100</v>
      </c>
      <c r="H100" s="1">
        <f t="shared" si="14"/>
        <v>158.54215703194944</v>
      </c>
      <c r="M100" s="38">
        <v>75</v>
      </c>
      <c r="N100" s="49">
        <v>74.082743394925544</v>
      </c>
      <c r="O100" s="49">
        <v>-6.6791863949255372</v>
      </c>
      <c r="P100" s="49">
        <v>-0.67194921084314452</v>
      </c>
      <c r="Q100"/>
      <c r="R100" s="49">
        <v>29.563492063492063</v>
      </c>
      <c r="S100" s="49">
        <v>71.246352999999999</v>
      </c>
      <c r="T100" s="49"/>
      <c r="U100" s="29"/>
      <c r="V100" s="29"/>
      <c r="W100" s="63"/>
      <c r="X100" s="63"/>
      <c r="Y100" s="63"/>
      <c r="AC100" s="38">
        <v>75</v>
      </c>
      <c r="AD100" s="49">
        <v>159.29549920701879</v>
      </c>
      <c r="AE100" s="49">
        <v>-1.8037392070187934</v>
      </c>
      <c r="AF100" s="49">
        <v>-0.10576416079746186</v>
      </c>
      <c r="AG100"/>
      <c r="AH100" s="49">
        <v>29.563492063492063</v>
      </c>
      <c r="AI100" s="49">
        <v>147.267303</v>
      </c>
      <c r="AJ100"/>
      <c r="AK100"/>
    </row>
    <row r="101" spans="1:37" x14ac:dyDescent="0.3">
      <c r="A101" s="3">
        <v>43923</v>
      </c>
      <c r="B101" s="2">
        <v>100</v>
      </c>
      <c r="C101" s="1">
        <v>60.35812</v>
      </c>
      <c r="D101" s="2">
        <v>165934000</v>
      </c>
      <c r="E101" s="1">
        <f t="shared" si="15"/>
        <v>80.175566714155678</v>
      </c>
      <c r="F101" s="1">
        <v>131.09671</v>
      </c>
      <c r="G101" s="2">
        <v>3504200</v>
      </c>
      <c r="H101" s="1">
        <f t="shared" si="14"/>
        <v>158.51076777465488</v>
      </c>
      <c r="M101" s="38">
        <v>76</v>
      </c>
      <c r="N101" s="49">
        <v>74.326456327694757</v>
      </c>
      <c r="O101" s="49">
        <v>-6.9623283276947632</v>
      </c>
      <c r="P101" s="49">
        <v>-0.7004342668112532</v>
      </c>
      <c r="Q101"/>
      <c r="R101" s="49">
        <v>29.960317460317459</v>
      </c>
      <c r="S101" s="49">
        <v>71.273392000000001</v>
      </c>
      <c r="T101" s="49"/>
      <c r="U101" s="29"/>
      <c r="V101" s="29"/>
      <c r="W101" s="63"/>
      <c r="X101" s="63"/>
      <c r="Y101" s="63"/>
      <c r="AC101" s="38">
        <v>76</v>
      </c>
      <c r="AD101" s="49">
        <v>159.26410994972423</v>
      </c>
      <c r="AE101" s="49">
        <v>0.81384705027576842</v>
      </c>
      <c r="AF101" s="49">
        <v>4.7720784664969346E-2</v>
      </c>
      <c r="AG101"/>
      <c r="AH101" s="49">
        <v>29.960317460317459</v>
      </c>
      <c r="AI101" s="49">
        <v>147.39656099999999</v>
      </c>
      <c r="AJ101"/>
      <c r="AK101"/>
    </row>
    <row r="102" spans="1:37" x14ac:dyDescent="0.3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f t="shared" si="15"/>
        <v>80.419279646924892</v>
      </c>
      <c r="F102" s="1">
        <v>125.805862</v>
      </c>
      <c r="G102" s="2">
        <v>4031500</v>
      </c>
      <c r="H102" s="1">
        <f t="shared" si="14"/>
        <v>158.47937851736032</v>
      </c>
      <c r="M102" s="38">
        <v>77</v>
      </c>
      <c r="N102" s="49">
        <v>74.570169260463956</v>
      </c>
      <c r="O102" s="49">
        <v>-0.93439626046395574</v>
      </c>
      <c r="P102" s="49">
        <v>-9.4003489752967156E-2</v>
      </c>
      <c r="Q102"/>
      <c r="R102" s="49">
        <v>30.357142857142858</v>
      </c>
      <c r="S102" s="49">
        <v>71.297156999999999</v>
      </c>
      <c r="T102" s="49"/>
      <c r="U102" s="29"/>
      <c r="V102" s="29"/>
      <c r="W102" s="63"/>
      <c r="X102" s="63"/>
      <c r="Y102" s="63"/>
      <c r="AC102" s="38">
        <v>77</v>
      </c>
      <c r="AD102" s="49">
        <v>159.23272069242967</v>
      </c>
      <c r="AE102" s="49">
        <v>2.888556307570326</v>
      </c>
      <c r="AF102" s="49">
        <v>0.16937356165325487</v>
      </c>
      <c r="AG102"/>
      <c r="AH102" s="49">
        <v>30.357142857142858</v>
      </c>
      <c r="AI102" s="49">
        <v>147.482574</v>
      </c>
      <c r="AJ102"/>
      <c r="AK102"/>
    </row>
    <row r="103" spans="1:37" x14ac:dyDescent="0.3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f t="shared" si="15"/>
        <v>80.662992579694091</v>
      </c>
      <c r="F103" s="1">
        <v>132.27136200000001</v>
      </c>
      <c r="G103" s="2">
        <v>4874300</v>
      </c>
      <c r="H103" s="1">
        <f t="shared" si="14"/>
        <v>158.44798926006578</v>
      </c>
      <c r="M103" s="38">
        <v>78</v>
      </c>
      <c r="N103" s="49">
        <v>74.813882193233155</v>
      </c>
      <c r="O103" s="49">
        <v>-3.5167251932331567</v>
      </c>
      <c r="P103" s="49">
        <v>-0.35379469573428024</v>
      </c>
      <c r="Q103"/>
      <c r="R103" s="49">
        <v>30.753968253968253</v>
      </c>
      <c r="S103" s="49">
        <v>71.669212000000002</v>
      </c>
      <c r="T103" s="49"/>
      <c r="U103" s="29"/>
      <c r="V103" s="29"/>
      <c r="W103" s="63"/>
      <c r="X103" s="63"/>
      <c r="Y103" s="63"/>
      <c r="AC103" s="38">
        <v>78</v>
      </c>
      <c r="AD103" s="49">
        <v>159.2013314351351</v>
      </c>
      <c r="AE103" s="49">
        <v>0.60024356486491115</v>
      </c>
      <c r="AF103" s="49">
        <v>3.5195917827245377E-2</v>
      </c>
      <c r="AG103"/>
      <c r="AH103" s="49">
        <v>30.753968253968253</v>
      </c>
      <c r="AI103" s="49">
        <v>147.50595100000001</v>
      </c>
      <c r="AJ103"/>
      <c r="AK103"/>
    </row>
    <row r="104" spans="1:37" x14ac:dyDescent="0.3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f t="shared" si="15"/>
        <v>80.906705512463304</v>
      </c>
      <c r="F104" s="1">
        <v>133.495361</v>
      </c>
      <c r="G104" s="2">
        <v>4051700</v>
      </c>
      <c r="H104" s="1">
        <f t="shared" si="14"/>
        <v>158.41660000277122</v>
      </c>
      <c r="M104" s="38">
        <v>79</v>
      </c>
      <c r="N104" s="49">
        <v>75.057595126002369</v>
      </c>
      <c r="O104" s="49">
        <v>-0.45335512600236427</v>
      </c>
      <c r="P104" s="49">
        <v>-4.560909085879452E-2</v>
      </c>
      <c r="Q104"/>
      <c r="R104" s="49">
        <v>31.150793650793648</v>
      </c>
      <c r="S104" s="49">
        <v>72.117767000000001</v>
      </c>
      <c r="T104" s="49"/>
      <c r="U104" s="29"/>
      <c r="V104" s="29"/>
      <c r="W104" s="63"/>
      <c r="X104" s="63"/>
      <c r="Y104" s="63"/>
      <c r="AC104" s="38">
        <v>79</v>
      </c>
      <c r="AD104" s="49">
        <v>159.16994217784057</v>
      </c>
      <c r="AE104" s="49">
        <v>9.8116708221594422</v>
      </c>
      <c r="AF104" s="49">
        <v>0.57531772136936421</v>
      </c>
      <c r="AG104"/>
      <c r="AH104" s="49">
        <v>31.150793650793648</v>
      </c>
      <c r="AI104" s="49">
        <v>147.51589999999999</v>
      </c>
      <c r="AJ104"/>
      <c r="AK104"/>
    </row>
    <row r="105" spans="1:37" x14ac:dyDescent="0.3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f t="shared" si="15"/>
        <v>81.150418445232503</v>
      </c>
      <c r="F105" s="1">
        <v>137.453644</v>
      </c>
      <c r="G105" s="2">
        <v>3890600</v>
      </c>
      <c r="H105" s="1">
        <f t="shared" si="14"/>
        <v>158.38521074547666</v>
      </c>
      <c r="M105" s="38">
        <v>80</v>
      </c>
      <c r="N105" s="49">
        <v>75.301308058771582</v>
      </c>
      <c r="O105" s="49">
        <v>-3.1170050587715821</v>
      </c>
      <c r="P105" s="49">
        <v>-0.31358147019626692</v>
      </c>
      <c r="Q105"/>
      <c r="R105" s="49">
        <v>31.547619047619047</v>
      </c>
      <c r="S105" s="49">
        <v>72.184303</v>
      </c>
      <c r="T105" s="49"/>
      <c r="U105" s="29"/>
      <c r="V105" s="29"/>
      <c r="W105" s="63"/>
      <c r="X105" s="63"/>
      <c r="Y105" s="63"/>
      <c r="AC105" s="38">
        <v>80</v>
      </c>
      <c r="AD105" s="49">
        <v>159.138552920546</v>
      </c>
      <c r="AE105" s="49">
        <v>3.6539270794540073</v>
      </c>
      <c r="AF105" s="49">
        <v>0.2142518883382831</v>
      </c>
      <c r="AG105"/>
      <c r="AH105" s="49">
        <v>31.547619047619047</v>
      </c>
      <c r="AI105" s="49">
        <v>147.694885</v>
      </c>
      <c r="AJ105"/>
      <c r="AK105"/>
    </row>
    <row r="106" spans="1:37" x14ac:dyDescent="0.3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f t="shared" si="15"/>
        <v>81.394131378001703</v>
      </c>
      <c r="F106" s="1">
        <v>141.579712</v>
      </c>
      <c r="G106" s="2">
        <v>4365000</v>
      </c>
      <c r="H106" s="1">
        <f t="shared" si="14"/>
        <v>158.35382148818209</v>
      </c>
      <c r="M106" s="38">
        <v>81</v>
      </c>
      <c r="N106" s="49">
        <v>75.545020991540781</v>
      </c>
      <c r="O106" s="49">
        <v>-4.3193359915407825</v>
      </c>
      <c r="P106" s="49">
        <v>-0.43454011301245876</v>
      </c>
      <c r="Q106"/>
      <c r="R106" s="49">
        <v>31.944444444444443</v>
      </c>
      <c r="S106" s="49">
        <v>72.192863000000003</v>
      </c>
      <c r="T106" s="49"/>
      <c r="U106" s="29"/>
      <c r="V106" s="29"/>
      <c r="W106" s="63"/>
      <c r="X106" s="63"/>
      <c r="Y106" s="63"/>
      <c r="AC106" s="38">
        <v>81</v>
      </c>
      <c r="AD106" s="49">
        <v>159.10716366325144</v>
      </c>
      <c r="AE106" s="49">
        <v>2.8068073367485624</v>
      </c>
      <c r="AF106" s="49">
        <v>0.16458012407570716</v>
      </c>
      <c r="AG106"/>
      <c r="AH106" s="49">
        <v>31.944444444444443</v>
      </c>
      <c r="AI106" s="49">
        <v>147.75453200000001</v>
      </c>
      <c r="AJ106"/>
      <c r="AK106"/>
    </row>
    <row r="107" spans="1:37" x14ac:dyDescent="0.3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f t="shared" si="15"/>
        <v>81.637844310770916</v>
      </c>
      <c r="F107" s="1">
        <v>136.160538</v>
      </c>
      <c r="G107" s="2">
        <v>3016300</v>
      </c>
      <c r="H107" s="1">
        <f t="shared" si="14"/>
        <v>158.32243223088756</v>
      </c>
      <c r="M107" s="38">
        <v>82</v>
      </c>
      <c r="N107" s="49">
        <v>75.78873392430998</v>
      </c>
      <c r="O107" s="49">
        <v>-10.196425924309978</v>
      </c>
      <c r="P107" s="49">
        <v>-1.0257956505699604</v>
      </c>
      <c r="Q107"/>
      <c r="R107" s="49">
        <v>32.341269841269835</v>
      </c>
      <c r="S107" s="49">
        <v>72.243446000000006</v>
      </c>
      <c r="T107" s="49"/>
      <c r="U107" s="29"/>
      <c r="V107" s="29"/>
      <c r="W107" s="63"/>
      <c r="X107" s="63"/>
      <c r="Y107" s="63"/>
      <c r="AC107" s="38">
        <v>82</v>
      </c>
      <c r="AD107" s="49">
        <v>159.07577440595688</v>
      </c>
      <c r="AE107" s="49">
        <v>-8.1877124059568871</v>
      </c>
      <c r="AF107" s="49">
        <v>-0.48009519785194471</v>
      </c>
      <c r="AG107"/>
      <c r="AH107" s="49">
        <v>32.341269841269835</v>
      </c>
      <c r="AI107" s="49">
        <v>148.27162200000001</v>
      </c>
      <c r="AJ107"/>
      <c r="AK107"/>
    </row>
    <row r="108" spans="1:37" x14ac:dyDescent="0.3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f t="shared" si="15"/>
        <v>81.881557243540129</v>
      </c>
      <c r="F108" s="1">
        <v>138.77633700000001</v>
      </c>
      <c r="G108" s="2">
        <v>3486600</v>
      </c>
      <c r="H108" s="1">
        <f t="shared" si="14"/>
        <v>158.29104297359299</v>
      </c>
      <c r="M108" s="38">
        <v>83</v>
      </c>
      <c r="N108" s="49">
        <v>76.032446857079194</v>
      </c>
      <c r="O108" s="49">
        <v>-5.7160788570791965</v>
      </c>
      <c r="P108" s="49">
        <v>-0.57505726746144659</v>
      </c>
      <c r="Q108"/>
      <c r="R108" s="49">
        <v>32.738095238095234</v>
      </c>
      <c r="S108" s="49">
        <v>72.401154000000005</v>
      </c>
      <c r="T108" s="49"/>
      <c r="U108" s="29"/>
      <c r="V108" s="29"/>
      <c r="W108" s="63"/>
      <c r="X108" s="63"/>
      <c r="Y108" s="63"/>
      <c r="AC108" s="38">
        <v>83</v>
      </c>
      <c r="AD108" s="49">
        <v>159.04438514866234</v>
      </c>
      <c r="AE108" s="49">
        <v>0.55977085133764604</v>
      </c>
      <c r="AF108" s="49">
        <v>3.2822757358841437E-2</v>
      </c>
      <c r="AG108"/>
      <c r="AH108" s="49">
        <v>32.738095238095234</v>
      </c>
      <c r="AI108" s="49">
        <v>148.321335</v>
      </c>
      <c r="AJ108"/>
      <c r="AK108"/>
    </row>
    <row r="109" spans="1:37" x14ac:dyDescent="0.3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f t="shared" si="15"/>
        <v>82.125270176309328</v>
      </c>
      <c r="F109" s="1">
        <v>133.100525</v>
      </c>
      <c r="G109" s="2">
        <v>3252800</v>
      </c>
      <c r="H109" s="1">
        <f t="shared" si="14"/>
        <v>158.25965371629843</v>
      </c>
      <c r="M109" s="38">
        <v>84</v>
      </c>
      <c r="N109" s="49">
        <v>76.276159789848393</v>
      </c>
      <c r="O109" s="49">
        <v>-8.4019147898483908</v>
      </c>
      <c r="P109" s="49">
        <v>-0.84526163499482798</v>
      </c>
      <c r="Q109"/>
      <c r="R109" s="49">
        <v>33.134920634920633</v>
      </c>
      <c r="S109" s="49">
        <v>73.122153999999995</v>
      </c>
      <c r="T109" s="49"/>
      <c r="U109" s="29"/>
      <c r="V109" s="29"/>
      <c r="W109" s="63"/>
      <c r="X109" s="63"/>
      <c r="Y109" s="63"/>
      <c r="AC109" s="38">
        <v>84</v>
      </c>
      <c r="AD109" s="49">
        <v>159.01299589136778</v>
      </c>
      <c r="AE109" s="49">
        <v>-7.6017718913677754</v>
      </c>
      <c r="AF109" s="49">
        <v>-0.44573795454226672</v>
      </c>
      <c r="AG109"/>
      <c r="AH109" s="49">
        <v>33.134920634920633</v>
      </c>
      <c r="AI109" s="49">
        <v>148.53015099999999</v>
      </c>
      <c r="AJ109"/>
      <c r="AK109"/>
    </row>
    <row r="110" spans="1:37" x14ac:dyDescent="0.3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f t="shared" si="15"/>
        <v>82.368983109078528</v>
      </c>
      <c r="F110" s="1">
        <v>130.62290999999999</v>
      </c>
      <c r="G110" s="2">
        <v>4016700</v>
      </c>
      <c r="H110" s="1">
        <f t="shared" si="14"/>
        <v>158.2282644590039</v>
      </c>
      <c r="M110" s="38">
        <v>85</v>
      </c>
      <c r="N110" s="49">
        <v>76.519872722617606</v>
      </c>
      <c r="O110" s="49">
        <v>-15.348531722617608</v>
      </c>
      <c r="P110" s="49">
        <v>-1.5441152812338681</v>
      </c>
      <c r="Q110"/>
      <c r="R110" s="49">
        <v>33.531746031746025</v>
      </c>
      <c r="S110" s="49">
        <v>73.327736000000002</v>
      </c>
      <c r="T110" s="49"/>
      <c r="U110" s="29"/>
      <c r="V110" s="29"/>
      <c r="W110" s="63"/>
      <c r="X110" s="63"/>
      <c r="Y110" s="63"/>
      <c r="AC110" s="38">
        <v>85</v>
      </c>
      <c r="AD110" s="49">
        <v>158.98160663407322</v>
      </c>
      <c r="AE110" s="49">
        <v>-25.87120963407321</v>
      </c>
      <c r="AF110" s="49">
        <v>-1.5169858065487258</v>
      </c>
      <c r="AG110"/>
      <c r="AH110" s="49">
        <v>33.531746031746025</v>
      </c>
      <c r="AI110" s="49">
        <v>148.58981299999999</v>
      </c>
      <c r="AJ110"/>
      <c r="AK110"/>
    </row>
    <row r="111" spans="1:37" x14ac:dyDescent="0.3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f t="shared" si="15"/>
        <v>82.612696041847741</v>
      </c>
      <c r="F111" s="1">
        <v>136.53564499999999</v>
      </c>
      <c r="G111" s="2">
        <v>4750700</v>
      </c>
      <c r="H111" s="1">
        <f t="shared" si="14"/>
        <v>158.19687520170933</v>
      </c>
      <c r="M111" s="38">
        <v>86</v>
      </c>
      <c r="N111" s="49">
        <v>76.763585655386805</v>
      </c>
      <c r="O111" s="49">
        <v>-8.2634106553868065</v>
      </c>
      <c r="P111" s="49">
        <v>-0.83132764089029432</v>
      </c>
      <c r="Q111"/>
      <c r="R111" s="49">
        <v>33.928571428571423</v>
      </c>
      <c r="S111" s="49">
        <v>73.358185000000006</v>
      </c>
      <c r="T111" s="49"/>
      <c r="U111" s="29"/>
      <c r="V111" s="29"/>
      <c r="W111" s="63"/>
      <c r="X111" s="63"/>
      <c r="Y111" s="63"/>
      <c r="AC111" s="38">
        <v>86</v>
      </c>
      <c r="AD111" s="49">
        <v>158.95021737677865</v>
      </c>
      <c r="AE111" s="49">
        <v>-11.467643376778653</v>
      </c>
      <c r="AF111" s="49">
        <v>-0.67241742783546921</v>
      </c>
      <c r="AG111"/>
      <c r="AH111" s="49">
        <v>33.928571428571423</v>
      </c>
      <c r="AI111" s="49">
        <v>149.91233800000001</v>
      </c>
      <c r="AJ111"/>
      <c r="AK111"/>
    </row>
    <row r="112" spans="1:37" x14ac:dyDescent="0.3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f t="shared" si="15"/>
        <v>82.85640897461694</v>
      </c>
      <c r="F112" s="1">
        <v>133.949432</v>
      </c>
      <c r="G112" s="2">
        <v>2529000</v>
      </c>
      <c r="H112" s="1">
        <f t="shared" si="14"/>
        <v>158.16548594441477</v>
      </c>
      <c r="M112" s="38">
        <v>87</v>
      </c>
      <c r="N112" s="49">
        <v>77.007298588156004</v>
      </c>
      <c r="O112" s="49">
        <v>-17.319466588156004</v>
      </c>
      <c r="P112" s="49">
        <v>-1.7423981332482905</v>
      </c>
      <c r="Q112"/>
      <c r="R112" s="49">
        <v>34.325396825396822</v>
      </c>
      <c r="S112" s="49">
        <v>73.480521999999993</v>
      </c>
      <c r="T112" s="49"/>
      <c r="U112" s="29"/>
      <c r="V112" s="29"/>
      <c r="W112" s="63"/>
      <c r="X112" s="63"/>
      <c r="Y112" s="63"/>
      <c r="AC112" s="38">
        <v>87</v>
      </c>
      <c r="AD112" s="49">
        <v>158.91882811948412</v>
      </c>
      <c r="AE112" s="49">
        <v>-25.393849119484116</v>
      </c>
      <c r="AF112" s="49">
        <v>-1.488995266659755</v>
      </c>
      <c r="AG112"/>
      <c r="AH112" s="49">
        <v>34.325396825396822</v>
      </c>
      <c r="AI112" s="49">
        <v>149.972015</v>
      </c>
      <c r="AJ112"/>
      <c r="AK112"/>
    </row>
    <row r="113" spans="1:37" x14ac:dyDescent="0.3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f t="shared" si="15"/>
        <v>83.100121907386153</v>
      </c>
      <c r="F113" s="1">
        <v>130.29716500000001</v>
      </c>
      <c r="G113" s="2">
        <v>2418100</v>
      </c>
      <c r="H113" s="1">
        <f t="shared" si="14"/>
        <v>158.13409668712021</v>
      </c>
      <c r="M113" s="38">
        <v>88</v>
      </c>
      <c r="N113" s="49">
        <v>77.251011520925218</v>
      </c>
      <c r="O113" s="49">
        <v>-14.938702520925219</v>
      </c>
      <c r="P113" s="49">
        <v>-1.5028850486314513</v>
      </c>
      <c r="Q113"/>
      <c r="R113" s="49">
        <v>34.722222222222214</v>
      </c>
      <c r="S113" s="49">
        <v>73.635773</v>
      </c>
      <c r="T113" s="49"/>
      <c r="U113" s="29"/>
      <c r="V113" s="29"/>
      <c r="W113" s="63"/>
      <c r="X113" s="63"/>
      <c r="Y113" s="63"/>
      <c r="AC113" s="38">
        <v>88</v>
      </c>
      <c r="AD113" s="49">
        <v>158.88743886218955</v>
      </c>
      <c r="AE113" s="49">
        <v>-28.787691862189547</v>
      </c>
      <c r="AF113" s="49">
        <v>-1.6879968341613347</v>
      </c>
      <c r="AG113"/>
      <c r="AH113" s="49">
        <v>34.722222222222214</v>
      </c>
      <c r="AI113" s="49">
        <v>150.88806199999999</v>
      </c>
      <c r="AJ113"/>
      <c r="AK113"/>
    </row>
    <row r="114" spans="1:37" x14ac:dyDescent="0.3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f t="shared" si="15"/>
        <v>83.343834840155353</v>
      </c>
      <c r="F114" s="1">
        <v>131.313873</v>
      </c>
      <c r="G114" s="2">
        <v>2629700</v>
      </c>
      <c r="H114" s="1">
        <f t="shared" si="14"/>
        <v>158.10270742982567</v>
      </c>
      <c r="M114" s="38">
        <v>89</v>
      </c>
      <c r="N114" s="49">
        <v>77.494724453694431</v>
      </c>
      <c r="O114" s="49">
        <v>-16.707813453694428</v>
      </c>
      <c r="P114" s="49">
        <v>-1.6808637162235693</v>
      </c>
      <c r="Q114"/>
      <c r="R114" s="49">
        <v>35.119047619047613</v>
      </c>
      <c r="S114" s="49">
        <v>73.704819000000001</v>
      </c>
      <c r="T114" s="49"/>
      <c r="U114" s="29"/>
      <c r="V114" s="29"/>
      <c r="W114" s="63"/>
      <c r="X114" s="63"/>
      <c r="Y114" s="63"/>
      <c r="AC114" s="38">
        <v>89</v>
      </c>
      <c r="AD114" s="49">
        <v>158.85604960489499</v>
      </c>
      <c r="AE114" s="49">
        <v>-40.789048604894987</v>
      </c>
      <c r="AF114" s="49">
        <v>-2.3917091110714281</v>
      </c>
      <c r="AG114"/>
      <c r="AH114" s="49">
        <v>35.119047619047613</v>
      </c>
      <c r="AI114" s="49">
        <v>151.07576</v>
      </c>
      <c r="AJ114"/>
      <c r="AK114"/>
    </row>
    <row r="115" spans="1:37" x14ac:dyDescent="0.3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f t="shared" si="15"/>
        <v>83.587547772924552</v>
      </c>
      <c r="F115" s="1">
        <v>132.94258099999999</v>
      </c>
      <c r="G115" s="2">
        <v>2786400</v>
      </c>
      <c r="H115" s="1">
        <f t="shared" si="14"/>
        <v>158.07131817253111</v>
      </c>
      <c r="M115" s="38">
        <v>90</v>
      </c>
      <c r="N115" s="49">
        <v>77.73843738646363</v>
      </c>
      <c r="O115" s="49">
        <v>-17.417281386463628</v>
      </c>
      <c r="P115" s="49">
        <v>-1.752238639658102</v>
      </c>
      <c r="Q115"/>
      <c r="R115" s="49">
        <v>35.515873015873012</v>
      </c>
      <c r="S115" s="49">
        <v>73.840041999999997</v>
      </c>
      <c r="T115" s="49"/>
      <c r="U115" s="29"/>
      <c r="V115" s="29"/>
      <c r="W115" s="63"/>
      <c r="X115" s="63"/>
      <c r="Y115" s="63"/>
      <c r="AC115" s="38">
        <v>90</v>
      </c>
      <c r="AD115" s="49">
        <v>158.82466034760046</v>
      </c>
      <c r="AE115" s="49">
        <v>-41.399275347600451</v>
      </c>
      <c r="AF115" s="49">
        <v>-2.4274904031159044</v>
      </c>
      <c r="AG115"/>
      <c r="AH115" s="49">
        <v>35.515873015873012</v>
      </c>
      <c r="AI115" s="49">
        <v>151.155304</v>
      </c>
      <c r="AJ115"/>
      <c r="AK115"/>
    </row>
    <row r="116" spans="1:37" x14ac:dyDescent="0.3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f t="shared" si="15"/>
        <v>83.831260705693765</v>
      </c>
      <c r="F116" s="1">
        <v>133.771759</v>
      </c>
      <c r="G116" s="2">
        <v>2837900</v>
      </c>
      <c r="H116" s="1">
        <f t="shared" si="14"/>
        <v>158.03992891523654</v>
      </c>
      <c r="M116" s="38">
        <v>91</v>
      </c>
      <c r="N116" s="49">
        <v>77.982150319232829</v>
      </c>
      <c r="O116" s="49">
        <v>-21.490516319232832</v>
      </c>
      <c r="P116" s="49">
        <v>-2.16202013650814</v>
      </c>
      <c r="Q116"/>
      <c r="R116" s="49">
        <v>35.912698412698411</v>
      </c>
      <c r="S116" s="49">
        <v>74.084282000000002</v>
      </c>
      <c r="T116" s="49"/>
      <c r="U116" s="29"/>
      <c r="V116" s="29"/>
      <c r="W116" s="63"/>
      <c r="X116" s="63"/>
      <c r="Y116" s="63"/>
      <c r="AC116" s="38">
        <v>91</v>
      </c>
      <c r="AD116" s="49">
        <v>158.79327109030589</v>
      </c>
      <c r="AE116" s="49">
        <v>-47.744550090305893</v>
      </c>
      <c r="AF116" s="49">
        <v>-2.7995523151595894</v>
      </c>
      <c r="AG116"/>
      <c r="AH116" s="49">
        <v>35.912698412698411</v>
      </c>
      <c r="AI116" s="49">
        <v>151.411224</v>
      </c>
      <c r="AJ116"/>
      <c r="AK116"/>
    </row>
    <row r="117" spans="1:37" x14ac:dyDescent="0.3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f t="shared" si="15"/>
        <v>84.074973638462978</v>
      </c>
      <c r="F117" s="1">
        <v>138.07551599999999</v>
      </c>
      <c r="G117" s="2">
        <v>3137700</v>
      </c>
      <c r="H117" s="1">
        <f t="shared" si="14"/>
        <v>158.00853965794198</v>
      </c>
      <c r="M117" s="38">
        <v>92</v>
      </c>
      <c r="N117" s="49">
        <v>78.225863252002043</v>
      </c>
      <c r="O117" s="49">
        <v>-22.934344252002042</v>
      </c>
      <c r="P117" s="49">
        <v>-2.3072742112790801</v>
      </c>
      <c r="Q117"/>
      <c r="R117" s="49">
        <v>36.309523809523803</v>
      </c>
      <c r="S117" s="49">
        <v>74.538239000000004</v>
      </c>
      <c r="T117" s="49"/>
      <c r="U117" s="29"/>
      <c r="V117" s="29"/>
      <c r="W117" s="63"/>
      <c r="X117" s="63"/>
      <c r="Y117" s="63"/>
      <c r="AC117" s="38">
        <v>92</v>
      </c>
      <c r="AD117" s="49">
        <v>158.76188183301133</v>
      </c>
      <c r="AE117" s="49">
        <v>-56.241709833011328</v>
      </c>
      <c r="AF117" s="49">
        <v>-3.2977922856897934</v>
      </c>
      <c r="AG117"/>
      <c r="AH117" s="49">
        <v>36.309523809523803</v>
      </c>
      <c r="AI117" s="49">
        <v>151.72210699999999</v>
      </c>
      <c r="AJ117"/>
      <c r="AK117"/>
    </row>
    <row r="118" spans="1:37" x14ac:dyDescent="0.3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f t="shared" si="15"/>
        <v>84.318686571232178</v>
      </c>
      <c r="F118" s="1">
        <v>140.91835</v>
      </c>
      <c r="G118" s="2">
        <v>3377900</v>
      </c>
      <c r="H118" s="1">
        <f t="shared" si="14"/>
        <v>157.97715040064745</v>
      </c>
      <c r="M118" s="38">
        <v>93</v>
      </c>
      <c r="N118" s="49">
        <v>78.469576184771242</v>
      </c>
      <c r="O118" s="49">
        <v>-17.63091518477124</v>
      </c>
      <c r="P118" s="49">
        <v>-1.7737309373264654</v>
      </c>
      <c r="Q118"/>
      <c r="R118" s="49">
        <v>36.706349206349202</v>
      </c>
      <c r="S118" s="49">
        <v>74.604240000000004</v>
      </c>
      <c r="T118" s="49"/>
      <c r="U118" s="29"/>
      <c r="V118" s="29"/>
      <c r="W118" s="63"/>
      <c r="X118" s="63"/>
      <c r="Y118" s="63"/>
      <c r="AC118" s="38">
        <v>93</v>
      </c>
      <c r="AD118" s="49">
        <v>158.73049257571677</v>
      </c>
      <c r="AE118" s="49">
        <v>-40.762207575716772</v>
      </c>
      <c r="AF118" s="49">
        <v>-2.3901352588676685</v>
      </c>
      <c r="AG118"/>
      <c r="AH118" s="49">
        <v>36.706349206349202</v>
      </c>
      <c r="AI118" s="49">
        <v>152.21929900000001</v>
      </c>
      <c r="AJ118"/>
      <c r="AK118"/>
    </row>
    <row r="119" spans="1:37" x14ac:dyDescent="0.3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f t="shared" si="15"/>
        <v>84.562399504001377</v>
      </c>
      <c r="F119" s="1">
        <v>144.274506</v>
      </c>
      <c r="G119" s="2">
        <v>2651200</v>
      </c>
      <c r="H119" s="1">
        <f t="shared" si="14"/>
        <v>157.94576114335288</v>
      </c>
      <c r="M119" s="38">
        <v>94</v>
      </c>
      <c r="N119" s="49">
        <v>78.713289117540455</v>
      </c>
      <c r="O119" s="49">
        <v>-18.209772117540453</v>
      </c>
      <c r="P119" s="49">
        <v>-1.8319659432339015</v>
      </c>
      <c r="Q119"/>
      <c r="R119" s="49">
        <v>37.103174603174601</v>
      </c>
      <c r="S119" s="49">
        <v>74.850669999999994</v>
      </c>
      <c r="T119" s="49"/>
      <c r="U119" s="29"/>
      <c r="V119" s="29"/>
      <c r="W119" s="63"/>
      <c r="X119" s="63"/>
      <c r="Y119" s="63"/>
      <c r="AC119" s="38">
        <v>94</v>
      </c>
      <c r="AD119" s="49">
        <v>158.69910331842223</v>
      </c>
      <c r="AE119" s="49">
        <v>-30.721625318422227</v>
      </c>
      <c r="AF119" s="49">
        <v>-1.80139507279842</v>
      </c>
      <c r="AG119"/>
      <c r="AH119" s="49">
        <v>37.103174603174601</v>
      </c>
      <c r="AI119" s="49">
        <v>152.48779300000001</v>
      </c>
      <c r="AJ119"/>
      <c r="AK119"/>
    </row>
    <row r="120" spans="1:37" x14ac:dyDescent="0.3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f t="shared" si="15"/>
        <v>84.80611243677059</v>
      </c>
      <c r="F120" s="1">
        <v>140.06944300000001</v>
      </c>
      <c r="G120" s="2">
        <v>4492600</v>
      </c>
      <c r="H120" s="1">
        <f t="shared" si="14"/>
        <v>157.91437188605832</v>
      </c>
      <c r="M120" s="38">
        <v>95</v>
      </c>
      <c r="N120" s="49">
        <v>78.957002050309654</v>
      </c>
      <c r="O120" s="49">
        <v>-15.269609050309654</v>
      </c>
      <c r="P120" s="49">
        <v>-1.5361753879236211</v>
      </c>
      <c r="Q120"/>
      <c r="R120" s="49">
        <v>37.499999999999993</v>
      </c>
      <c r="S120" s="49">
        <v>75.883018000000007</v>
      </c>
      <c r="T120" s="49"/>
      <c r="U120" s="29"/>
      <c r="V120" s="29"/>
      <c r="W120" s="63"/>
      <c r="X120" s="63"/>
      <c r="Y120" s="63"/>
      <c r="AC120" s="38">
        <v>95</v>
      </c>
      <c r="AD120" s="49">
        <v>158.66771406112767</v>
      </c>
      <c r="AE120" s="49">
        <v>-23.040227061127666</v>
      </c>
      <c r="AF120" s="49">
        <v>-1.3509881418670904</v>
      </c>
      <c r="AG120"/>
      <c r="AH120" s="49">
        <v>37.499999999999993</v>
      </c>
      <c r="AI120" s="49">
        <v>152.527557</v>
      </c>
      <c r="AJ120"/>
      <c r="AK120"/>
    </row>
    <row r="121" spans="1:37" x14ac:dyDescent="0.3">
      <c r="A121" s="3">
        <v>43952</v>
      </c>
      <c r="B121" s="2">
        <v>120</v>
      </c>
      <c r="C121" s="1">
        <v>71.235541999999995</v>
      </c>
      <c r="D121" s="2">
        <v>60154200</v>
      </c>
      <c r="E121" s="1">
        <f t="shared" si="15"/>
        <v>85.049825369539789</v>
      </c>
      <c r="F121" s="1">
        <v>135.47943100000001</v>
      </c>
      <c r="G121" s="2">
        <v>3681100</v>
      </c>
      <c r="H121" s="1">
        <f t="shared" si="14"/>
        <v>157.88298262876376</v>
      </c>
      <c r="M121" s="38">
        <v>96</v>
      </c>
      <c r="N121" s="49">
        <v>79.200714983078853</v>
      </c>
      <c r="O121" s="49">
        <v>-18.150120983078857</v>
      </c>
      <c r="P121" s="49">
        <v>-1.8259648331648937</v>
      </c>
      <c r="Q121"/>
      <c r="R121" s="49">
        <v>37.896825396825392</v>
      </c>
      <c r="S121" s="49">
        <v>75.954314999999994</v>
      </c>
      <c r="T121" s="49"/>
      <c r="U121" s="29"/>
      <c r="V121" s="29"/>
      <c r="W121" s="63"/>
      <c r="X121" s="63"/>
      <c r="Y121" s="63"/>
      <c r="AC121" s="38">
        <v>96</v>
      </c>
      <c r="AD121" s="49">
        <v>158.63632480383311</v>
      </c>
      <c r="AE121" s="49">
        <v>-29.059725803833118</v>
      </c>
      <c r="AF121" s="49">
        <v>-1.7039478327504884</v>
      </c>
      <c r="AG121"/>
      <c r="AH121" s="49">
        <v>37.896825396825392</v>
      </c>
      <c r="AI121" s="49">
        <v>152.86563100000001</v>
      </c>
      <c r="AJ121"/>
      <c r="AK121"/>
    </row>
    <row r="122" spans="1:37" x14ac:dyDescent="0.3">
      <c r="A122" s="3">
        <v>43955</v>
      </c>
      <c r="B122" s="2">
        <v>121</v>
      </c>
      <c r="C122" s="1">
        <v>72.243446000000006</v>
      </c>
      <c r="D122" s="2">
        <v>33392000</v>
      </c>
      <c r="E122" s="1">
        <f t="shared" si="15"/>
        <v>85.293538302309003</v>
      </c>
      <c r="F122" s="1">
        <v>133.45588699999999</v>
      </c>
      <c r="G122" s="2">
        <v>4123000</v>
      </c>
      <c r="H122" s="1">
        <f t="shared" si="14"/>
        <v>157.85159337146922</v>
      </c>
      <c r="M122" s="38">
        <v>97</v>
      </c>
      <c r="N122" s="49">
        <v>79.444427915848067</v>
      </c>
      <c r="O122" s="49">
        <v>-16.651577915848065</v>
      </c>
      <c r="P122" s="49">
        <v>-1.6752062269662085</v>
      </c>
      <c r="Q122"/>
      <c r="R122" s="49">
        <v>38.293650793650791</v>
      </c>
      <c r="S122" s="49">
        <v>76.091994999999997</v>
      </c>
      <c r="T122" s="49"/>
      <c r="U122" s="29"/>
      <c r="V122" s="29"/>
      <c r="W122" s="63"/>
      <c r="X122" s="63"/>
      <c r="Y122" s="63"/>
      <c r="AC122" s="38">
        <v>97</v>
      </c>
      <c r="AD122" s="49">
        <v>158.60493554653854</v>
      </c>
      <c r="AE122" s="49">
        <v>-28.554550546538536</v>
      </c>
      <c r="AF122" s="49">
        <v>-1.6743263459327178</v>
      </c>
      <c r="AG122"/>
      <c r="AH122" s="49">
        <v>38.293650793650791</v>
      </c>
      <c r="AI122" s="49">
        <v>153.25344799999999</v>
      </c>
      <c r="AJ122"/>
      <c r="AK122"/>
    </row>
    <row r="123" spans="1:37" x14ac:dyDescent="0.3">
      <c r="A123" s="3">
        <v>43956</v>
      </c>
      <c r="B123" s="2">
        <v>122</v>
      </c>
      <c r="C123" s="1">
        <v>73.327736000000002</v>
      </c>
      <c r="D123" s="2">
        <v>36937800</v>
      </c>
      <c r="E123" s="1">
        <f t="shared" si="15"/>
        <v>85.537251235078202</v>
      </c>
      <c r="F123" s="1">
        <v>133.13014200000001</v>
      </c>
      <c r="G123" s="2">
        <v>3122300</v>
      </c>
      <c r="H123" s="1">
        <f t="shared" si="14"/>
        <v>157.82020411417466</v>
      </c>
      <c r="M123" s="38">
        <v>98</v>
      </c>
      <c r="N123" s="49">
        <v>79.68814084861728</v>
      </c>
      <c r="O123" s="49">
        <v>-17.02343384861728</v>
      </c>
      <c r="P123" s="49">
        <v>-1.7126162176143884</v>
      </c>
      <c r="Q123"/>
      <c r="R123" s="49">
        <v>38.690476190476183</v>
      </c>
      <c r="S123" s="49">
        <v>76.121498000000003</v>
      </c>
      <c r="T123" s="49"/>
      <c r="U123" s="29"/>
      <c r="V123" s="29"/>
      <c r="W123" s="63"/>
      <c r="X123" s="63"/>
      <c r="Y123" s="63"/>
      <c r="AC123" s="38">
        <v>98</v>
      </c>
      <c r="AD123" s="49">
        <v>158.57354628924401</v>
      </c>
      <c r="AE123" s="49">
        <v>-26.509474289243997</v>
      </c>
      <c r="AF123" s="49">
        <v>-1.5544111313174833</v>
      </c>
      <c r="AG123"/>
      <c r="AH123" s="49">
        <v>38.690476190476183</v>
      </c>
      <c r="AI123" s="49">
        <v>153.71086099999999</v>
      </c>
      <c r="AJ123"/>
      <c r="AK123"/>
    </row>
    <row r="124" spans="1:37" x14ac:dyDescent="0.3">
      <c r="A124" s="3">
        <v>43957</v>
      </c>
      <c r="B124" s="2">
        <v>123</v>
      </c>
      <c r="C124" s="1">
        <v>74.084282000000002</v>
      </c>
      <c r="D124" s="2">
        <v>35583400</v>
      </c>
      <c r="E124" s="1">
        <f t="shared" si="15"/>
        <v>85.780964167847401</v>
      </c>
      <c r="F124" s="1">
        <v>131.323746</v>
      </c>
      <c r="G124" s="2">
        <v>2349500</v>
      </c>
      <c r="H124" s="1">
        <f t="shared" si="14"/>
        <v>157.78881485688009</v>
      </c>
      <c r="M124" s="38">
        <v>99</v>
      </c>
      <c r="N124" s="49">
        <v>79.931853781386479</v>
      </c>
      <c r="O124" s="49">
        <v>-20.564379781386478</v>
      </c>
      <c r="P124" s="49">
        <v>-2.0688476033667289</v>
      </c>
      <c r="Q124"/>
      <c r="R124" s="49">
        <v>39.087301587301582</v>
      </c>
      <c r="S124" s="49">
        <v>76.293578999999994</v>
      </c>
      <c r="T124" s="49"/>
      <c r="U124" s="29"/>
      <c r="V124" s="29"/>
      <c r="W124" s="63"/>
      <c r="X124" s="63"/>
      <c r="Y124" s="63"/>
      <c r="AC124" s="38">
        <v>99</v>
      </c>
      <c r="AD124" s="49">
        <v>158.54215703194944</v>
      </c>
      <c r="AE124" s="49">
        <v>-30.505444031949452</v>
      </c>
      <c r="AF124" s="49">
        <v>-1.7887190538623463</v>
      </c>
      <c r="AG124"/>
      <c r="AH124" s="49">
        <v>39.087301587301582</v>
      </c>
      <c r="AI124" s="49">
        <v>153.740692</v>
      </c>
      <c r="AJ124"/>
      <c r="AK124"/>
    </row>
    <row r="125" spans="1:37" x14ac:dyDescent="0.3">
      <c r="A125" s="3">
        <v>43958</v>
      </c>
      <c r="B125" s="2">
        <v>124</v>
      </c>
      <c r="C125" s="1">
        <v>74.850669999999994</v>
      </c>
      <c r="D125" s="2">
        <v>28803800</v>
      </c>
      <c r="E125" s="1">
        <f t="shared" si="15"/>
        <v>86.024677100616614</v>
      </c>
      <c r="F125" s="1">
        <v>131.076965</v>
      </c>
      <c r="G125" s="2">
        <v>3096500</v>
      </c>
      <c r="H125" s="1">
        <f t="shared" si="14"/>
        <v>157.75742559958553</v>
      </c>
      <c r="M125" s="38">
        <v>100</v>
      </c>
      <c r="N125" s="49">
        <v>80.175566714155678</v>
      </c>
      <c r="O125" s="49">
        <v>-19.817446714155679</v>
      </c>
      <c r="P125" s="49">
        <v>-1.9937035580590998</v>
      </c>
      <c r="Q125"/>
      <c r="R125" s="49">
        <v>39.484126984126981</v>
      </c>
      <c r="S125" s="49">
        <v>76.541884999999994</v>
      </c>
      <c r="T125" s="49"/>
      <c r="U125" s="29"/>
      <c r="V125" s="29"/>
      <c r="W125" s="63"/>
      <c r="X125" s="63"/>
      <c r="Y125" s="63"/>
      <c r="AC125" s="38">
        <v>100</v>
      </c>
      <c r="AD125" s="49">
        <v>158.51076777465488</v>
      </c>
      <c r="AE125" s="49">
        <v>-27.414057774654879</v>
      </c>
      <c r="AF125" s="49">
        <v>-1.6074523430588703</v>
      </c>
      <c r="AG125"/>
      <c r="AH125" s="49">
        <v>39.484126984126981</v>
      </c>
      <c r="AI125" s="49">
        <v>153.889847</v>
      </c>
      <c r="AJ125"/>
      <c r="AK125"/>
    </row>
    <row r="126" spans="1:37" x14ac:dyDescent="0.3">
      <c r="A126" s="3">
        <v>43959</v>
      </c>
      <c r="B126" s="2">
        <v>125</v>
      </c>
      <c r="C126" s="1">
        <v>77.259674000000004</v>
      </c>
      <c r="D126" s="2">
        <v>33459600</v>
      </c>
      <c r="E126" s="1">
        <f t="shared" si="15"/>
        <v>86.268390033385828</v>
      </c>
      <c r="F126" s="1">
        <v>135.14382900000001</v>
      </c>
      <c r="G126" s="2">
        <v>2740400</v>
      </c>
      <c r="H126" s="1">
        <f t="shared" si="14"/>
        <v>157.726036342291</v>
      </c>
      <c r="M126" s="38">
        <v>101</v>
      </c>
      <c r="N126" s="49">
        <v>80.419279646924892</v>
      </c>
      <c r="O126" s="49">
        <v>-20.928587646924889</v>
      </c>
      <c r="P126" s="49">
        <v>-2.1054881720469703</v>
      </c>
      <c r="Q126"/>
      <c r="R126" s="49">
        <v>39.88095238095238</v>
      </c>
      <c r="S126" s="49">
        <v>76.641852999999998</v>
      </c>
      <c r="T126" s="49"/>
      <c r="U126" s="29"/>
      <c r="V126" s="29"/>
      <c r="W126" s="63"/>
      <c r="X126" s="63"/>
      <c r="Y126" s="63"/>
      <c r="AC126" s="38">
        <v>101</v>
      </c>
      <c r="AD126" s="49">
        <v>158.47937851736032</v>
      </c>
      <c r="AE126" s="49">
        <v>-32.673516517360312</v>
      </c>
      <c r="AF126" s="49">
        <v>-1.9158462827185287</v>
      </c>
      <c r="AG126"/>
      <c r="AH126" s="49">
        <v>39.88095238095238</v>
      </c>
      <c r="AI126" s="49">
        <v>154.12851000000001</v>
      </c>
      <c r="AJ126"/>
      <c r="AK126"/>
    </row>
    <row r="127" spans="1:37" x14ac:dyDescent="0.3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f t="shared" si="15"/>
        <v>86.512102966155027</v>
      </c>
      <c r="F127" s="1">
        <v>132.54776000000001</v>
      </c>
      <c r="G127" s="2">
        <v>2356400</v>
      </c>
      <c r="H127" s="1">
        <f t="shared" si="14"/>
        <v>157.69464708499643</v>
      </c>
      <c r="M127" s="38">
        <v>102</v>
      </c>
      <c r="N127" s="49">
        <v>80.662992579694091</v>
      </c>
      <c r="O127" s="49">
        <v>-15.982488579694092</v>
      </c>
      <c r="P127" s="49">
        <v>-1.6078935297559911</v>
      </c>
      <c r="Q127"/>
      <c r="R127" s="49">
        <v>40.277777777777771</v>
      </c>
      <c r="S127" s="49">
        <v>76.656791999999996</v>
      </c>
      <c r="T127" s="49"/>
      <c r="U127" s="29"/>
      <c r="V127" s="29"/>
      <c r="W127" s="63"/>
      <c r="X127" s="63"/>
      <c r="Y127" s="63"/>
      <c r="AC127" s="38">
        <v>102</v>
      </c>
      <c r="AD127" s="49">
        <v>158.44798926006578</v>
      </c>
      <c r="AE127" s="49">
        <v>-26.176627260065771</v>
      </c>
      <c r="AF127" s="49">
        <v>-1.534894292864353</v>
      </c>
      <c r="AG127"/>
      <c r="AH127" s="49">
        <v>40.277777777777771</v>
      </c>
      <c r="AI127" s="49">
        <v>154.23788500000001</v>
      </c>
      <c r="AJ127"/>
      <c r="AK127"/>
    </row>
    <row r="128" spans="1:37" x14ac:dyDescent="0.3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f t="shared" si="15"/>
        <v>86.755815898924226</v>
      </c>
      <c r="F128" s="1">
        <v>125.944046</v>
      </c>
      <c r="G128" s="2">
        <v>4870400</v>
      </c>
      <c r="H128" s="1">
        <f t="shared" si="14"/>
        <v>157.66325782770187</v>
      </c>
      <c r="M128" s="38">
        <v>103</v>
      </c>
      <c r="N128" s="49">
        <v>80.906705512463304</v>
      </c>
      <c r="O128" s="49">
        <v>-16.975350512463301</v>
      </c>
      <c r="P128" s="49">
        <v>-1.7077788679922969</v>
      </c>
      <c r="Q128"/>
      <c r="R128" s="49">
        <v>40.67460317460317</v>
      </c>
      <c r="S128" s="49">
        <v>76.871323000000004</v>
      </c>
      <c r="T128" s="49"/>
      <c r="U128" s="29"/>
      <c r="V128" s="29"/>
      <c r="W128" s="63"/>
      <c r="X128" s="63"/>
      <c r="Y128" s="63"/>
      <c r="AC128" s="38">
        <v>103</v>
      </c>
      <c r="AD128" s="49">
        <v>158.41660000277122</v>
      </c>
      <c r="AE128" s="49">
        <v>-24.921239002771216</v>
      </c>
      <c r="AF128" s="49">
        <v>-1.46128327138681</v>
      </c>
      <c r="AG128"/>
      <c r="AH128" s="49">
        <v>40.67460317460317</v>
      </c>
      <c r="AI128" s="49">
        <v>155.03338600000001</v>
      </c>
      <c r="AJ128"/>
      <c r="AK128"/>
    </row>
    <row r="129" spans="1:37" x14ac:dyDescent="0.3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f t="shared" si="15"/>
        <v>86.999528831693439</v>
      </c>
      <c r="F129" s="1">
        <v>121.383652</v>
      </c>
      <c r="G129" s="2">
        <v>5786200</v>
      </c>
      <c r="H129" s="1">
        <f t="shared" si="14"/>
        <v>157.63186857040733</v>
      </c>
      <c r="M129" s="38">
        <v>104</v>
      </c>
      <c r="N129" s="49">
        <v>81.150418445232503</v>
      </c>
      <c r="O129" s="49">
        <v>-15.582761445232507</v>
      </c>
      <c r="P129" s="49">
        <v>-1.5676795999938096</v>
      </c>
      <c r="Q129"/>
      <c r="R129" s="49">
        <v>41.071428571428569</v>
      </c>
      <c r="S129" s="49">
        <v>77.112685999999997</v>
      </c>
      <c r="T129" s="49"/>
      <c r="U129" s="29"/>
      <c r="V129" s="29"/>
      <c r="W129" s="63"/>
      <c r="X129" s="63"/>
      <c r="Y129" s="63"/>
      <c r="AC129" s="38">
        <v>104</v>
      </c>
      <c r="AD129" s="49">
        <v>158.38521074547666</v>
      </c>
      <c r="AE129" s="49">
        <v>-20.931566745476658</v>
      </c>
      <c r="AF129" s="49">
        <v>-1.2273446085758519</v>
      </c>
      <c r="AG129"/>
      <c r="AH129" s="49">
        <v>41.071428571428569</v>
      </c>
      <c r="AI129" s="49">
        <v>156.16999799999999</v>
      </c>
      <c r="AJ129"/>
      <c r="AK129"/>
    </row>
    <row r="130" spans="1:37" x14ac:dyDescent="0.3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f t="shared" si="15"/>
        <v>87.243241764462638</v>
      </c>
      <c r="F130" s="1">
        <v>126.335655</v>
      </c>
      <c r="G130" s="2">
        <v>5226200</v>
      </c>
      <c r="H130" s="1">
        <f t="shared" si="14"/>
        <v>157.60047931311277</v>
      </c>
      <c r="M130" s="38">
        <v>105</v>
      </c>
      <c r="N130" s="49">
        <v>81.394131378001703</v>
      </c>
      <c r="O130" s="49">
        <v>-15.353329378001703</v>
      </c>
      <c r="P130" s="49">
        <v>-1.5445979419291422</v>
      </c>
      <c r="Q130"/>
      <c r="R130" s="49">
        <v>41.468253968253961</v>
      </c>
      <c r="S130" s="49">
        <v>77.144942999999998</v>
      </c>
      <c r="T130" s="49"/>
      <c r="U130" s="29"/>
      <c r="V130" s="29"/>
      <c r="W130" s="63"/>
      <c r="X130" s="63"/>
      <c r="Y130" s="63"/>
      <c r="AC130" s="38">
        <v>105</v>
      </c>
      <c r="AD130" s="49">
        <v>158.35382148818209</v>
      </c>
      <c r="AE130" s="49">
        <v>-16.774109488182091</v>
      </c>
      <c r="AF130" s="49">
        <v>-0.98356769439776159</v>
      </c>
      <c r="AG130"/>
      <c r="AH130" s="49">
        <v>41.468253968253961</v>
      </c>
      <c r="AI130" s="49">
        <v>156.85000600000001</v>
      </c>
      <c r="AJ130"/>
      <c r="AK130"/>
    </row>
    <row r="131" spans="1:37" x14ac:dyDescent="0.3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f t="shared" si="15"/>
        <v>87.486954697231852</v>
      </c>
      <c r="F131" s="1">
        <v>124.70488</v>
      </c>
      <c r="G131" s="2">
        <v>4660300</v>
      </c>
      <c r="H131" s="1">
        <f t="shared" ref="H131:H194" si="16">$K$7+$J$7*B131</f>
        <v>157.56909005581821</v>
      </c>
      <c r="M131" s="38">
        <v>106</v>
      </c>
      <c r="N131" s="49">
        <v>81.637844310770916</v>
      </c>
      <c r="O131" s="49">
        <v>-14.300815310770915</v>
      </c>
      <c r="P131" s="49">
        <v>-1.4387113930203779</v>
      </c>
      <c r="Q131"/>
      <c r="R131" s="49">
        <v>41.86507936507936</v>
      </c>
      <c r="S131" s="49">
        <v>77.259674000000004</v>
      </c>
      <c r="T131" s="49"/>
      <c r="U131" s="29"/>
      <c r="V131" s="29"/>
      <c r="W131" s="63"/>
      <c r="X131" s="63"/>
      <c r="Y131" s="63"/>
      <c r="AC131" s="38">
        <v>106</v>
      </c>
      <c r="AD131" s="49">
        <v>158.32243223088756</v>
      </c>
      <c r="AE131" s="49">
        <v>-22.161894230887555</v>
      </c>
      <c r="AF131" s="49">
        <v>-1.2994861651235992</v>
      </c>
      <c r="AG131"/>
      <c r="AH131" s="49">
        <v>41.86507936507936</v>
      </c>
      <c r="AI131" s="49">
        <v>157.21107499999999</v>
      </c>
      <c r="AJ131"/>
      <c r="AK131"/>
    </row>
    <row r="132" spans="1:37" x14ac:dyDescent="0.3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f t="shared" ref="E132:E195" si="17">$K$6+$J$6*B132</f>
        <v>87.730667630001051</v>
      </c>
      <c r="F132" s="1">
        <v>135.27510100000001</v>
      </c>
      <c r="G132" s="2">
        <v>6405800</v>
      </c>
      <c r="H132" s="1">
        <f t="shared" si="16"/>
        <v>157.53770079852364</v>
      </c>
      <c r="M132" s="38">
        <v>107</v>
      </c>
      <c r="N132" s="49">
        <v>81.881557243540129</v>
      </c>
      <c r="O132" s="49">
        <v>-11.143802243540122</v>
      </c>
      <c r="P132" s="49">
        <v>-1.1211049790477257</v>
      </c>
      <c r="Q132"/>
      <c r="R132" s="49">
        <v>42.261904761904759</v>
      </c>
      <c r="S132" s="49">
        <v>77.500693999999996</v>
      </c>
      <c r="T132" s="49"/>
      <c r="U132" s="29"/>
      <c r="V132" s="29"/>
      <c r="W132" s="63"/>
      <c r="X132" s="63"/>
      <c r="Y132" s="63"/>
      <c r="AC132" s="38">
        <v>107</v>
      </c>
      <c r="AD132" s="49">
        <v>158.29104297359299</v>
      </c>
      <c r="AE132" s="49">
        <v>-19.514705973592982</v>
      </c>
      <c r="AF132" s="49">
        <v>-1.1442654750059846</v>
      </c>
      <c r="AG132"/>
      <c r="AH132" s="49">
        <v>42.261904761904759</v>
      </c>
      <c r="AI132" s="49">
        <v>157.38000500000001</v>
      </c>
      <c r="AJ132"/>
      <c r="AK132"/>
    </row>
    <row r="133" spans="1:37" x14ac:dyDescent="0.3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f t="shared" si="17"/>
        <v>87.97438056277025</v>
      </c>
      <c r="F133" s="1">
        <v>131.208099</v>
      </c>
      <c r="G133" s="2">
        <v>4427800</v>
      </c>
      <c r="H133" s="1">
        <f t="shared" si="16"/>
        <v>157.50631154122911</v>
      </c>
      <c r="M133" s="38">
        <v>108</v>
      </c>
      <c r="N133" s="49">
        <v>82.125270176309328</v>
      </c>
      <c r="O133" s="49">
        <v>-12.033160176309323</v>
      </c>
      <c r="P133" s="49">
        <v>-1.2105774575423189</v>
      </c>
      <c r="Q133"/>
      <c r="R133" s="49">
        <v>42.658730158730151</v>
      </c>
      <c r="S133" s="49">
        <v>77.578536999999997</v>
      </c>
      <c r="T133" s="49"/>
      <c r="U133" s="29"/>
      <c r="V133" s="29"/>
      <c r="W133" s="63"/>
      <c r="X133" s="63"/>
      <c r="Y133" s="63"/>
      <c r="AC133" s="38">
        <v>108</v>
      </c>
      <c r="AD133" s="49">
        <v>158.25965371629843</v>
      </c>
      <c r="AE133" s="49">
        <v>-25.159128716298426</v>
      </c>
      <c r="AF133" s="49">
        <v>-1.4752321869593326</v>
      </c>
      <c r="AG133"/>
      <c r="AH133" s="49">
        <v>42.658730158730151</v>
      </c>
      <c r="AI133" s="49">
        <v>157.49176</v>
      </c>
      <c r="AJ133"/>
      <c r="AK133"/>
    </row>
    <row r="134" spans="1:37" x14ac:dyDescent="0.3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f t="shared" si="17"/>
        <v>88.218093495539463</v>
      </c>
      <c r="F134" s="1">
        <v>135.26516699999999</v>
      </c>
      <c r="G134" s="2">
        <v>2949700</v>
      </c>
      <c r="H134" s="1">
        <f t="shared" si="16"/>
        <v>157.47492228393455</v>
      </c>
      <c r="M134" s="38">
        <v>109</v>
      </c>
      <c r="N134" s="49">
        <v>82.368983109078528</v>
      </c>
      <c r="O134" s="49">
        <v>-11.719943109078528</v>
      </c>
      <c r="P134" s="49">
        <v>-1.1790667392146739</v>
      </c>
      <c r="Q134"/>
      <c r="R134" s="49">
        <v>43.05555555555555</v>
      </c>
      <c r="S134" s="49">
        <v>77.827667000000005</v>
      </c>
      <c r="T134" s="49"/>
      <c r="U134" s="29"/>
      <c r="V134" s="29"/>
      <c r="W134" s="63"/>
      <c r="X134" s="63"/>
      <c r="Y134" s="63"/>
      <c r="AC134" s="38">
        <v>109</v>
      </c>
      <c r="AD134" s="49">
        <v>158.2282644590039</v>
      </c>
      <c r="AE134" s="49">
        <v>-27.605354459003905</v>
      </c>
      <c r="AF134" s="49">
        <v>-1.6186692269658025</v>
      </c>
      <c r="AG134"/>
      <c r="AH134" s="49">
        <v>43.05555555555555</v>
      </c>
      <c r="AI134" s="49">
        <v>157.5</v>
      </c>
      <c r="AJ134"/>
      <c r="AK134"/>
    </row>
    <row r="135" spans="1:37" x14ac:dyDescent="0.3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f t="shared" si="17"/>
        <v>88.461806428308677</v>
      </c>
      <c r="F135" s="1">
        <v>136.91583299999999</v>
      </c>
      <c r="G135" s="2">
        <v>2374300</v>
      </c>
      <c r="H135" s="1">
        <f t="shared" si="16"/>
        <v>157.44353302663998</v>
      </c>
      <c r="M135" s="38">
        <v>110</v>
      </c>
      <c r="N135" s="49">
        <v>82.612696041847741</v>
      </c>
      <c r="O135" s="49">
        <v>-12.922274041847743</v>
      </c>
      <c r="P135" s="49">
        <v>-1.3000253820308671</v>
      </c>
      <c r="Q135"/>
      <c r="R135" s="49">
        <v>43.452380952380949</v>
      </c>
      <c r="S135" s="49">
        <v>77.923537999999994</v>
      </c>
      <c r="T135" s="49"/>
      <c r="U135" s="29"/>
      <c r="V135" s="29"/>
      <c r="W135" s="63"/>
      <c r="X135" s="63"/>
      <c r="Y135" s="63"/>
      <c r="AC135" s="38">
        <v>110</v>
      </c>
      <c r="AD135" s="49">
        <v>158.19687520170933</v>
      </c>
      <c r="AE135" s="49">
        <v>-21.661230201709344</v>
      </c>
      <c r="AF135" s="49">
        <v>-1.2701291989494101</v>
      </c>
      <c r="AG135"/>
      <c r="AH135" s="49">
        <v>43.452380952380949</v>
      </c>
      <c r="AI135" s="49">
        <v>158.53358499999999</v>
      </c>
      <c r="AJ135"/>
      <c r="AK135"/>
    </row>
    <row r="136" spans="1:37" x14ac:dyDescent="0.3">
      <c r="A136" s="3">
        <v>43973</v>
      </c>
      <c r="B136" s="2">
        <v>135</v>
      </c>
      <c r="C136" s="1">
        <v>79.441963000000001</v>
      </c>
      <c r="D136" s="2">
        <v>81803200</v>
      </c>
      <c r="E136" s="1">
        <f t="shared" si="17"/>
        <v>88.705519361077876</v>
      </c>
      <c r="F136" s="1">
        <v>138.397446</v>
      </c>
      <c r="G136" s="2">
        <v>2958000</v>
      </c>
      <c r="H136" s="1">
        <f t="shared" si="16"/>
        <v>157.41214376934542</v>
      </c>
      <c r="M136" s="38">
        <v>111</v>
      </c>
      <c r="N136" s="49">
        <v>82.85640897461694</v>
      </c>
      <c r="O136" s="49">
        <v>-14.612527974616938</v>
      </c>
      <c r="P136" s="49">
        <v>-1.4700707631736469</v>
      </c>
      <c r="Q136"/>
      <c r="R136" s="49">
        <v>43.849206349206341</v>
      </c>
      <c r="S136" s="49">
        <v>78.009521000000007</v>
      </c>
      <c r="T136" s="49"/>
      <c r="U136" s="29"/>
      <c r="V136" s="29"/>
      <c r="W136" s="63"/>
      <c r="X136" s="63"/>
      <c r="Y136" s="63"/>
      <c r="AC136" s="38">
        <v>111</v>
      </c>
      <c r="AD136" s="49">
        <v>158.16548594441477</v>
      </c>
      <c r="AE136" s="49">
        <v>-24.216053944414767</v>
      </c>
      <c r="AF136" s="49">
        <v>-1.4199339978256671</v>
      </c>
      <c r="AG136"/>
      <c r="AH136" s="49">
        <v>43.849206349206341</v>
      </c>
      <c r="AI136" s="49">
        <v>158.759995</v>
      </c>
      <c r="AJ136"/>
      <c r="AK136"/>
    </row>
    <row r="137" spans="1:37" x14ac:dyDescent="0.3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f t="shared" si="17"/>
        <v>88.949232293847075</v>
      </c>
      <c r="F137" s="1">
        <v>144.12506099999999</v>
      </c>
      <c r="G137" s="2">
        <v>4370200</v>
      </c>
      <c r="H137" s="1">
        <f t="shared" si="16"/>
        <v>157.38075451205088</v>
      </c>
      <c r="M137" s="38">
        <v>112</v>
      </c>
      <c r="N137" s="49">
        <v>83.100121907386153</v>
      </c>
      <c r="O137" s="49">
        <v>-16.965683907386151</v>
      </c>
      <c r="P137" s="49">
        <v>-1.7068063741481276</v>
      </c>
      <c r="Q137"/>
      <c r="R137" s="49">
        <v>44.24603174603174</v>
      </c>
      <c r="S137" s="49">
        <v>78.103012000000007</v>
      </c>
      <c r="T137" s="49"/>
      <c r="U137" s="29"/>
      <c r="V137" s="29"/>
      <c r="W137" s="63"/>
      <c r="X137" s="63"/>
      <c r="Y137" s="63"/>
      <c r="AC137" s="38">
        <v>112</v>
      </c>
      <c r="AD137" s="49">
        <v>158.13409668712021</v>
      </c>
      <c r="AE137" s="49">
        <v>-27.836931687120199</v>
      </c>
      <c r="AF137" s="49">
        <v>-1.6322480032635154</v>
      </c>
      <c r="AG137"/>
      <c r="AH137" s="49">
        <v>44.24603174603174</v>
      </c>
      <c r="AI137" s="49">
        <v>158.759995</v>
      </c>
      <c r="AJ137"/>
      <c r="AK137"/>
    </row>
    <row r="138" spans="1:37" x14ac:dyDescent="0.3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f t="shared" si="17"/>
        <v>89.192945226616274</v>
      </c>
      <c r="F138" s="1">
        <v>147.75453200000001</v>
      </c>
      <c r="G138" s="2">
        <v>4291700</v>
      </c>
      <c r="H138" s="1">
        <f t="shared" si="16"/>
        <v>157.34936525475632</v>
      </c>
      <c r="M138" s="38">
        <v>113</v>
      </c>
      <c r="N138" s="49">
        <v>83.343834840155353</v>
      </c>
      <c r="O138" s="49">
        <v>-15.304482840155359</v>
      </c>
      <c r="P138" s="49">
        <v>-1.5396838115818881</v>
      </c>
      <c r="Q138"/>
      <c r="R138" s="49">
        <v>44.642857142857139</v>
      </c>
      <c r="S138" s="49">
        <v>78.105475999999996</v>
      </c>
      <c r="T138" s="49"/>
      <c r="U138" s="29"/>
      <c r="V138" s="29"/>
      <c r="W138" s="63"/>
      <c r="X138" s="63"/>
      <c r="Y138" s="63"/>
      <c r="AC138" s="38">
        <v>113</v>
      </c>
      <c r="AD138" s="49">
        <v>158.10270742982567</v>
      </c>
      <c r="AE138" s="49">
        <v>-26.78883442982567</v>
      </c>
      <c r="AF138" s="49">
        <v>-1.5707917093488915</v>
      </c>
      <c r="AG138"/>
      <c r="AH138" s="49">
        <v>44.642857142857139</v>
      </c>
      <c r="AI138" s="49">
        <v>158.78999300000001</v>
      </c>
      <c r="AJ138"/>
      <c r="AK138"/>
    </row>
    <row r="139" spans="1:37" x14ac:dyDescent="0.3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f t="shared" si="17"/>
        <v>89.436658159385487</v>
      </c>
      <c r="F139" s="1">
        <v>146.73033100000001</v>
      </c>
      <c r="G139" s="2">
        <v>3481800</v>
      </c>
      <c r="H139" s="1">
        <f t="shared" si="16"/>
        <v>157.31797599746176</v>
      </c>
      <c r="M139" s="38">
        <v>114</v>
      </c>
      <c r="N139" s="49">
        <v>83.587547772924552</v>
      </c>
      <c r="O139" s="49">
        <v>-15.811874772924554</v>
      </c>
      <c r="P139" s="49">
        <v>-1.5907291917604478</v>
      </c>
      <c r="Q139"/>
      <c r="R139" s="49">
        <v>45.039682539682538</v>
      </c>
      <c r="S139" s="49">
        <v>78.255439999999993</v>
      </c>
      <c r="T139" s="49"/>
      <c r="U139" s="29"/>
      <c r="V139" s="29"/>
      <c r="W139" s="63"/>
      <c r="X139" s="63"/>
      <c r="Y139" s="63"/>
      <c r="AC139" s="38">
        <v>114</v>
      </c>
      <c r="AD139" s="49">
        <v>158.07131817253111</v>
      </c>
      <c r="AE139" s="49">
        <v>-25.128737172531117</v>
      </c>
      <c r="AF139" s="49">
        <v>-1.4734501465682488</v>
      </c>
      <c r="AG139"/>
      <c r="AH139" s="49">
        <v>45.039682539682538</v>
      </c>
      <c r="AI139" s="49">
        <v>158.979996</v>
      </c>
      <c r="AJ139"/>
      <c r="AK139"/>
    </row>
    <row r="140" spans="1:37" x14ac:dyDescent="0.3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f t="shared" si="17"/>
        <v>89.680371092154701</v>
      </c>
      <c r="F140" s="1">
        <v>145.02995300000001</v>
      </c>
      <c r="G140" s="2">
        <v>4135500</v>
      </c>
      <c r="H140" s="1">
        <f t="shared" si="16"/>
        <v>157.28658674016719</v>
      </c>
      <c r="M140" s="38">
        <v>115</v>
      </c>
      <c r="N140" s="49">
        <v>83.831260705693765</v>
      </c>
      <c r="O140" s="49">
        <v>-14.098937705693771</v>
      </c>
      <c r="P140" s="49">
        <v>-1.4184018089785924</v>
      </c>
      <c r="Q140"/>
      <c r="R140" s="49">
        <v>45.43650793650793</v>
      </c>
      <c r="S140" s="49">
        <v>78.358695999999995</v>
      </c>
      <c r="T140" s="49"/>
      <c r="U140" s="29"/>
      <c r="V140" s="29"/>
      <c r="W140" s="63"/>
      <c r="X140" s="63"/>
      <c r="Y140" s="63"/>
      <c r="AC140" s="38">
        <v>115</v>
      </c>
      <c r="AD140" s="49">
        <v>158.03992891523654</v>
      </c>
      <c r="AE140" s="49">
        <v>-24.268169915236541</v>
      </c>
      <c r="AF140" s="49">
        <v>-1.4229898730301653</v>
      </c>
      <c r="AG140"/>
      <c r="AH140" s="49">
        <v>45.43650793650793</v>
      </c>
      <c r="AI140" s="49">
        <v>159.16999799999999</v>
      </c>
      <c r="AJ140"/>
      <c r="AK140"/>
    </row>
    <row r="141" spans="1:37" x14ac:dyDescent="0.3">
      <c r="A141" s="3">
        <v>43983</v>
      </c>
      <c r="B141" s="2">
        <v>140</v>
      </c>
      <c r="C141" s="1">
        <v>80.179359000000005</v>
      </c>
      <c r="D141" s="2">
        <v>80791200</v>
      </c>
      <c r="E141" s="1">
        <f t="shared" si="17"/>
        <v>89.9240840249239</v>
      </c>
      <c r="F141" s="1">
        <v>145.358093</v>
      </c>
      <c r="G141" s="2">
        <v>2071100</v>
      </c>
      <c r="H141" s="1">
        <f t="shared" si="16"/>
        <v>157.25519748287266</v>
      </c>
      <c r="M141" s="38">
        <v>116</v>
      </c>
      <c r="N141" s="49">
        <v>84.074973638462978</v>
      </c>
      <c r="O141" s="49">
        <v>-14.293364638462975</v>
      </c>
      <c r="P141" s="49">
        <v>-1.437961829663174</v>
      </c>
      <c r="Q141"/>
      <c r="R141" s="49">
        <v>45.833333333333329</v>
      </c>
      <c r="S141" s="49">
        <v>78.388199</v>
      </c>
      <c r="T141" s="49"/>
      <c r="U141" s="29"/>
      <c r="V141" s="29"/>
      <c r="W141" s="63"/>
      <c r="X141" s="63"/>
      <c r="Y141" s="63"/>
      <c r="AC141" s="38">
        <v>116</v>
      </c>
      <c r="AD141" s="49">
        <v>158.00853965794198</v>
      </c>
      <c r="AE141" s="49">
        <v>-19.933023657941987</v>
      </c>
      <c r="AF141" s="49">
        <v>-1.1687939759443406</v>
      </c>
      <c r="AG141"/>
      <c r="AH141" s="49">
        <v>45.833333333333329</v>
      </c>
      <c r="AI141" s="49">
        <v>159.36999499999999</v>
      </c>
      <c r="AJ141"/>
      <c r="AK141"/>
    </row>
    <row r="142" spans="1:37" x14ac:dyDescent="0.3">
      <c r="A142" s="3">
        <v>43984</v>
      </c>
      <c r="B142" s="2">
        <v>141</v>
      </c>
      <c r="C142" s="1">
        <v>80.550545</v>
      </c>
      <c r="D142" s="2">
        <v>87642800</v>
      </c>
      <c r="E142" s="1">
        <f t="shared" si="17"/>
        <v>90.167796957693099</v>
      </c>
      <c r="F142" s="1">
        <v>147.51589999999999</v>
      </c>
      <c r="G142" s="2">
        <v>3625800</v>
      </c>
      <c r="H142" s="1">
        <f t="shared" si="16"/>
        <v>157.2238082255781</v>
      </c>
      <c r="M142" s="38">
        <v>117</v>
      </c>
      <c r="N142" s="49">
        <v>84.318686571232178</v>
      </c>
      <c r="O142" s="49">
        <v>-15.668196571232173</v>
      </c>
      <c r="P142" s="49">
        <v>-1.5762746686293212</v>
      </c>
      <c r="Q142"/>
      <c r="R142" s="49">
        <v>46.230158730158728</v>
      </c>
      <c r="S142" s="49">
        <v>78.462913999999998</v>
      </c>
      <c r="T142" s="49"/>
      <c r="U142" s="29"/>
      <c r="V142" s="29"/>
      <c r="W142" s="63"/>
      <c r="X142" s="63"/>
      <c r="Y142" s="63"/>
      <c r="AC142" s="38">
        <v>117</v>
      </c>
      <c r="AD142" s="49">
        <v>157.97715040064745</v>
      </c>
      <c r="AE142" s="49">
        <v>-17.058800400647442</v>
      </c>
      <c r="AF142" s="49">
        <v>-1.0002608478904593</v>
      </c>
      <c r="AG142"/>
      <c r="AH142" s="49">
        <v>46.230158730158728</v>
      </c>
      <c r="AI142" s="49">
        <v>159.378815</v>
      </c>
      <c r="AJ142"/>
      <c r="AK142"/>
    </row>
    <row r="143" spans="1:37" x14ac:dyDescent="0.3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f t="shared" si="17"/>
        <v>90.411509890462312</v>
      </c>
      <c r="F143" s="1">
        <v>152.48779300000001</v>
      </c>
      <c r="G143" s="2">
        <v>2992700</v>
      </c>
      <c r="H143" s="1">
        <f t="shared" si="16"/>
        <v>157.19241896828353</v>
      </c>
      <c r="M143" s="38">
        <v>118</v>
      </c>
      <c r="N143" s="49">
        <v>84.562399504001377</v>
      </c>
      <c r="O143" s="49">
        <v>-13.65706550400138</v>
      </c>
      <c r="P143" s="49">
        <v>-1.3739479399495285</v>
      </c>
      <c r="Q143"/>
      <c r="R143" s="49">
        <v>46.626984126984119</v>
      </c>
      <c r="S143" s="49">
        <v>78.475371999999993</v>
      </c>
      <c r="T143" s="49"/>
      <c r="U143" s="29"/>
      <c r="V143" s="29"/>
      <c r="W143" s="63"/>
      <c r="X143" s="63"/>
      <c r="Y143" s="63"/>
      <c r="AC143" s="38">
        <v>118</v>
      </c>
      <c r="AD143" s="49">
        <v>157.94576114335288</v>
      </c>
      <c r="AE143" s="49">
        <v>-13.67125514335288</v>
      </c>
      <c r="AF143" s="49">
        <v>-0.80162854012278295</v>
      </c>
      <c r="AG143"/>
      <c r="AH143" s="49">
        <v>46.626984126984119</v>
      </c>
      <c r="AI143" s="49">
        <v>159.60415599999999</v>
      </c>
      <c r="AJ143"/>
      <c r="AK143"/>
    </row>
    <row r="144" spans="1:37" x14ac:dyDescent="0.3">
      <c r="A144" s="3">
        <v>43986</v>
      </c>
      <c r="B144" s="2">
        <v>143</v>
      </c>
      <c r="C144" s="1">
        <v>80.296447999999998</v>
      </c>
      <c r="D144" s="2">
        <v>87560400</v>
      </c>
      <c r="E144" s="1">
        <f t="shared" si="17"/>
        <v>90.655222823231526</v>
      </c>
      <c r="F144" s="1">
        <v>155.03338600000001</v>
      </c>
      <c r="G144" s="2">
        <v>3768200</v>
      </c>
      <c r="H144" s="1">
        <f t="shared" si="16"/>
        <v>157.16102971098897</v>
      </c>
      <c r="M144" s="38">
        <v>119</v>
      </c>
      <c r="N144" s="49">
        <v>84.80611243677059</v>
      </c>
      <c r="O144" s="49">
        <v>-12.404958436770585</v>
      </c>
      <c r="P144" s="49">
        <v>-1.2479816461572084</v>
      </c>
      <c r="Q144"/>
      <c r="R144" s="49">
        <v>47.023809523809518</v>
      </c>
      <c r="S144" s="49">
        <v>78.481621000000004</v>
      </c>
      <c r="T144" s="49"/>
      <c r="U144" s="29"/>
      <c r="V144" s="29"/>
      <c r="W144" s="63"/>
      <c r="X144" s="63"/>
      <c r="Y144" s="63"/>
      <c r="AC144" s="38">
        <v>119</v>
      </c>
      <c r="AD144" s="49">
        <v>157.91437188605832</v>
      </c>
      <c r="AE144" s="49">
        <v>-17.844928886058312</v>
      </c>
      <c r="AF144" s="49">
        <v>-1.0463563251162831</v>
      </c>
      <c r="AG144"/>
      <c r="AH144" s="49">
        <v>47.023809523809518</v>
      </c>
      <c r="AI144" s="49">
        <v>159.80157500000001</v>
      </c>
      <c r="AJ144"/>
      <c r="AK144"/>
    </row>
    <row r="145" spans="1:37" x14ac:dyDescent="0.3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f t="shared" si="17"/>
        <v>90.898935756000725</v>
      </c>
      <c r="F145" s="1">
        <v>160.46267700000001</v>
      </c>
      <c r="G145" s="2">
        <v>4524900</v>
      </c>
      <c r="H145" s="1">
        <f t="shared" si="16"/>
        <v>157.12964045369444</v>
      </c>
      <c r="M145" s="38">
        <v>120</v>
      </c>
      <c r="N145" s="49">
        <v>85.049825369539789</v>
      </c>
      <c r="O145" s="49">
        <v>-13.814283369539794</v>
      </c>
      <c r="P145" s="49">
        <v>-1.3897646000084904</v>
      </c>
      <c r="Q145"/>
      <c r="R145" s="49">
        <v>47.420634920634917</v>
      </c>
      <c r="S145" s="49">
        <v>78.611198000000002</v>
      </c>
      <c r="T145" s="49"/>
      <c r="U145" s="29"/>
      <c r="V145" s="29"/>
      <c r="W145" s="63"/>
      <c r="X145" s="63"/>
      <c r="Y145" s="63"/>
      <c r="AC145" s="38">
        <v>120</v>
      </c>
      <c r="AD145" s="49">
        <v>157.88298262876376</v>
      </c>
      <c r="AE145" s="49">
        <v>-22.403551628763751</v>
      </c>
      <c r="AF145" s="49">
        <v>-1.313656002862569</v>
      </c>
      <c r="AG145"/>
      <c r="AH145" s="49">
        <v>47.420634920634917</v>
      </c>
      <c r="AI145" s="49">
        <v>160.077957</v>
      </c>
      <c r="AJ145"/>
      <c r="AK145"/>
    </row>
    <row r="146" spans="1:37" x14ac:dyDescent="0.3">
      <c r="A146" s="3">
        <v>43990</v>
      </c>
      <c r="B146" s="2">
        <v>145</v>
      </c>
      <c r="C146" s="1">
        <v>83.071640000000002</v>
      </c>
      <c r="D146" s="2">
        <v>95654400</v>
      </c>
      <c r="E146" s="1">
        <f t="shared" si="17"/>
        <v>91.142648688769924</v>
      </c>
      <c r="F146" s="1">
        <v>162.00396699999999</v>
      </c>
      <c r="G146" s="2">
        <v>3573400</v>
      </c>
      <c r="H146" s="1">
        <f t="shared" si="16"/>
        <v>157.09825119639987</v>
      </c>
      <c r="M146" s="38">
        <v>121</v>
      </c>
      <c r="N146" s="49">
        <v>85.293538302309003</v>
      </c>
      <c r="O146" s="49">
        <v>-13.050092302308997</v>
      </c>
      <c r="P146" s="49">
        <v>-1.3128843403185915</v>
      </c>
      <c r="Q146"/>
      <c r="R146" s="49">
        <v>47.817460317460309</v>
      </c>
      <c r="S146" s="49">
        <v>78.761520000000004</v>
      </c>
      <c r="T146" s="49"/>
      <c r="U146" s="29"/>
      <c r="V146" s="29"/>
      <c r="W146" s="63"/>
      <c r="X146" s="63"/>
      <c r="Y146" s="63"/>
      <c r="AC146" s="38">
        <v>121</v>
      </c>
      <c r="AD146" s="49">
        <v>157.85159337146922</v>
      </c>
      <c r="AE146" s="49">
        <v>-24.395706371469231</v>
      </c>
      <c r="AF146" s="49">
        <v>-1.4304681083604418</v>
      </c>
      <c r="AG146"/>
      <c r="AH146" s="49">
        <v>47.817460317460309</v>
      </c>
      <c r="AI146" s="49">
        <v>160.279999</v>
      </c>
      <c r="AJ146"/>
      <c r="AK146"/>
    </row>
    <row r="147" spans="1:37" x14ac:dyDescent="0.3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f t="shared" si="17"/>
        <v>91.386361621539123</v>
      </c>
      <c r="F147" s="1">
        <v>157.21107499999999</v>
      </c>
      <c r="G147" s="2">
        <v>3679100</v>
      </c>
      <c r="H147" s="1">
        <f t="shared" si="16"/>
        <v>157.06686193910531</v>
      </c>
      <c r="M147" s="38">
        <v>122</v>
      </c>
      <c r="N147" s="49">
        <v>85.537251235078202</v>
      </c>
      <c r="O147" s="49">
        <v>-12.2095152350782</v>
      </c>
      <c r="P147" s="49">
        <v>-1.2283193853103438</v>
      </c>
      <c r="Q147"/>
      <c r="R147" s="49">
        <v>48.214285714285708</v>
      </c>
      <c r="S147" s="49">
        <v>78.865020999999999</v>
      </c>
      <c r="T147" s="49"/>
      <c r="U147" s="29"/>
      <c r="V147" s="29"/>
      <c r="W147" s="63"/>
      <c r="X147" s="63"/>
      <c r="Y147" s="63"/>
      <c r="AC147" s="38">
        <v>122</v>
      </c>
      <c r="AD147" s="49">
        <v>157.82020411417466</v>
      </c>
      <c r="AE147" s="49">
        <v>-24.690062114174651</v>
      </c>
      <c r="AF147" s="49">
        <v>-1.4477279694212919</v>
      </c>
      <c r="AG147"/>
      <c r="AH147" s="49">
        <v>48.214285714285708</v>
      </c>
      <c r="AI147" s="49">
        <v>160.46267700000001</v>
      </c>
      <c r="AJ147"/>
      <c r="AK147"/>
    </row>
    <row r="148" spans="1:37" x14ac:dyDescent="0.3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f t="shared" si="17"/>
        <v>91.630074554308337</v>
      </c>
      <c r="F148" s="1">
        <v>153.25344799999999</v>
      </c>
      <c r="G148" s="2">
        <v>3309800</v>
      </c>
      <c r="H148" s="1">
        <f t="shared" si="16"/>
        <v>157.03547268181075</v>
      </c>
      <c r="M148" s="38">
        <v>123</v>
      </c>
      <c r="N148" s="49">
        <v>85.780964167847401</v>
      </c>
      <c r="O148" s="49">
        <v>-11.696682167847399</v>
      </c>
      <c r="P148" s="49">
        <v>-1.1767266082197372</v>
      </c>
      <c r="Q148"/>
      <c r="R148" s="49">
        <v>48.611111111111107</v>
      </c>
      <c r="S148" s="49">
        <v>78.903862000000004</v>
      </c>
      <c r="T148" s="49"/>
      <c r="U148" s="29"/>
      <c r="V148" s="29"/>
      <c r="W148" s="63"/>
      <c r="X148" s="63"/>
      <c r="Y148" s="63"/>
      <c r="AC148" s="38">
        <v>123</v>
      </c>
      <c r="AD148" s="49">
        <v>157.78881485688009</v>
      </c>
      <c r="AE148" s="49">
        <v>-26.465068856880094</v>
      </c>
      <c r="AF148" s="49">
        <v>-1.551807371710473</v>
      </c>
      <c r="AG148"/>
      <c r="AH148" s="49">
        <v>48.611111111111107</v>
      </c>
      <c r="AI148" s="49">
        <v>161.16000399999999</v>
      </c>
      <c r="AJ148"/>
      <c r="AK148"/>
    </row>
    <row r="149" spans="1:37" x14ac:dyDescent="0.3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f t="shared" si="17"/>
        <v>91.87378748707755</v>
      </c>
      <c r="F149" s="1">
        <v>142.633499</v>
      </c>
      <c r="G149" s="2">
        <v>4184900</v>
      </c>
      <c r="H149" s="1">
        <f t="shared" si="16"/>
        <v>157.00408342451621</v>
      </c>
      <c r="M149" s="38">
        <v>124</v>
      </c>
      <c r="N149" s="49">
        <v>86.024677100616614</v>
      </c>
      <c r="O149" s="49">
        <v>-11.17400710061662</v>
      </c>
      <c r="P149" s="49">
        <v>-1.1241436919501837</v>
      </c>
      <c r="Q149"/>
      <c r="R149" s="49">
        <v>49.007936507936506</v>
      </c>
      <c r="S149" s="49">
        <v>78.931563999999995</v>
      </c>
      <c r="T149" s="49"/>
      <c r="U149" s="29"/>
      <c r="V149" s="29"/>
      <c r="W149" s="63"/>
      <c r="X149" s="63"/>
      <c r="Y149" s="63"/>
      <c r="AC149" s="38">
        <v>124</v>
      </c>
      <c r="AD149" s="49">
        <v>157.75742559958553</v>
      </c>
      <c r="AE149" s="49">
        <v>-26.68046059958553</v>
      </c>
      <c r="AF149" s="49">
        <v>-1.5644370949106439</v>
      </c>
      <c r="AG149"/>
      <c r="AH149" s="49">
        <v>49.007936507936506</v>
      </c>
      <c r="AI149" s="49">
        <v>161.36999499999999</v>
      </c>
      <c r="AJ149"/>
      <c r="AK149"/>
    </row>
    <row r="150" spans="1:37" x14ac:dyDescent="0.3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f t="shared" si="17"/>
        <v>92.117500419846749</v>
      </c>
      <c r="F150" s="1">
        <v>143.69747899999999</v>
      </c>
      <c r="G150" s="2">
        <v>3612400</v>
      </c>
      <c r="H150" s="1">
        <f t="shared" si="16"/>
        <v>156.97269416722165</v>
      </c>
      <c r="M150" s="38">
        <v>125</v>
      </c>
      <c r="N150" s="49">
        <v>86.268390033385828</v>
      </c>
      <c r="O150" s="49">
        <v>-9.0087160333858236</v>
      </c>
      <c r="P150" s="49">
        <v>-0.90630793504170104</v>
      </c>
      <c r="Q150"/>
      <c r="R150" s="49">
        <v>49.404761904761898</v>
      </c>
      <c r="S150" s="49">
        <v>78.933753999999993</v>
      </c>
      <c r="T150" s="49"/>
      <c r="U150" s="29"/>
      <c r="V150" s="29"/>
      <c r="W150" s="63"/>
      <c r="X150" s="63"/>
      <c r="Y150" s="63"/>
      <c r="AC150" s="38">
        <v>125</v>
      </c>
      <c r="AD150" s="49">
        <v>157.726036342291</v>
      </c>
      <c r="AE150" s="49">
        <v>-22.582207342290985</v>
      </c>
      <c r="AF150" s="49">
        <v>-1.3241316700429202</v>
      </c>
      <c r="AG150"/>
      <c r="AH150" s="49">
        <v>49.404761904761898</v>
      </c>
      <c r="AI150" s="49">
        <v>161.490005</v>
      </c>
      <c r="AJ150"/>
      <c r="AK150"/>
    </row>
    <row r="151" spans="1:37" x14ac:dyDescent="0.3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f t="shared" si="17"/>
        <v>92.361213352615948</v>
      </c>
      <c r="F151" s="1">
        <v>145.80557300000001</v>
      </c>
      <c r="G151" s="2">
        <v>3314000</v>
      </c>
      <c r="H151" s="1">
        <f t="shared" si="16"/>
        <v>156.94130490992708</v>
      </c>
      <c r="M151" s="38">
        <v>126</v>
      </c>
      <c r="N151" s="49">
        <v>86.512102966155027</v>
      </c>
      <c r="O151" s="49">
        <v>-8.0367309661550337</v>
      </c>
      <c r="P151" s="49">
        <v>-0.80852288155475893</v>
      </c>
      <c r="Q151"/>
      <c r="R151" s="49">
        <v>49.801587301587297</v>
      </c>
      <c r="S151" s="49">
        <v>79.027405000000002</v>
      </c>
      <c r="T151" s="49"/>
      <c r="U151" s="29"/>
      <c r="V151" s="29"/>
      <c r="W151" s="63"/>
      <c r="X151" s="63"/>
      <c r="Y151" s="63"/>
      <c r="AC151" s="38">
        <v>126</v>
      </c>
      <c r="AD151" s="49">
        <v>157.69464708499643</v>
      </c>
      <c r="AE151" s="49">
        <v>-25.146887084996422</v>
      </c>
      <c r="AF151" s="49">
        <v>-1.4745143859288896</v>
      </c>
      <c r="AG151"/>
      <c r="AH151" s="49">
        <v>49.801587301587297</v>
      </c>
      <c r="AI151" s="49">
        <v>161.913971</v>
      </c>
      <c r="AJ151"/>
      <c r="AK151"/>
    </row>
    <row r="152" spans="1:37" x14ac:dyDescent="0.3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f t="shared" si="17"/>
        <v>92.604926285385162</v>
      </c>
      <c r="F152" s="1">
        <v>148.27162200000001</v>
      </c>
      <c r="G152" s="2">
        <v>3804500</v>
      </c>
      <c r="H152" s="1">
        <f t="shared" si="16"/>
        <v>156.90991565263255</v>
      </c>
      <c r="M152" s="38">
        <v>127</v>
      </c>
      <c r="N152" s="49">
        <v>86.755815898924226</v>
      </c>
      <c r="O152" s="49">
        <v>-9.1772788989242287</v>
      </c>
      <c r="P152" s="49">
        <v>-0.92326594126863359</v>
      </c>
      <c r="Q152"/>
      <c r="R152" s="49">
        <v>50.198412698412696</v>
      </c>
      <c r="S152" s="49">
        <v>79.205298999999997</v>
      </c>
      <c r="T152" s="49"/>
      <c r="U152" s="29"/>
      <c r="V152" s="29"/>
      <c r="W152" s="63"/>
      <c r="X152" s="63"/>
      <c r="Y152" s="63"/>
      <c r="AC152" s="38">
        <v>127</v>
      </c>
      <c r="AD152" s="49">
        <v>157.66325782770187</v>
      </c>
      <c r="AE152" s="49">
        <v>-31.719211827701869</v>
      </c>
      <c r="AF152" s="49">
        <v>-1.8598896154497466</v>
      </c>
      <c r="AG152"/>
      <c r="AH152" s="49">
        <v>50.198412698412696</v>
      </c>
      <c r="AI152" s="49">
        <v>162.00396699999999</v>
      </c>
      <c r="AJ152"/>
      <c r="AK152"/>
    </row>
    <row r="153" spans="1:37" x14ac:dyDescent="0.3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f t="shared" si="17"/>
        <v>92.848639218154375</v>
      </c>
      <c r="F153" s="1">
        <v>147.50595100000001</v>
      </c>
      <c r="G153" s="2">
        <v>3507600</v>
      </c>
      <c r="H153" s="1">
        <f t="shared" si="16"/>
        <v>156.87852639533799</v>
      </c>
      <c r="M153" s="38">
        <v>128</v>
      </c>
      <c r="N153" s="49">
        <v>86.999528831693439</v>
      </c>
      <c r="O153" s="49">
        <v>-10.357675831693442</v>
      </c>
      <c r="P153" s="49">
        <v>-1.0420179479589311</v>
      </c>
      <c r="Q153"/>
      <c r="R153" s="49">
        <v>50.595238095238088</v>
      </c>
      <c r="S153" s="49">
        <v>79.239593999999997</v>
      </c>
      <c r="T153" s="49"/>
      <c r="U153" s="29"/>
      <c r="V153" s="29"/>
      <c r="W153" s="63"/>
      <c r="X153" s="63"/>
      <c r="Y153" s="63"/>
      <c r="AC153" s="38">
        <v>128</v>
      </c>
      <c r="AD153" s="49">
        <v>157.63186857040733</v>
      </c>
      <c r="AE153" s="49">
        <v>-36.248216570407337</v>
      </c>
      <c r="AF153" s="49">
        <v>-2.1254526103638876</v>
      </c>
      <c r="AG153"/>
      <c r="AH153" s="49">
        <v>50.595238095238088</v>
      </c>
      <c r="AI153" s="49">
        <v>162.12127699999999</v>
      </c>
      <c r="AJ153"/>
      <c r="AK153"/>
    </row>
    <row r="154" spans="1:37" x14ac:dyDescent="0.3">
      <c r="A154" s="3">
        <v>44000</v>
      </c>
      <c r="B154" s="2">
        <v>153</v>
      </c>
      <c r="C154" s="1">
        <v>87.623076999999995</v>
      </c>
      <c r="D154" s="2">
        <v>96820400</v>
      </c>
      <c r="E154" s="1">
        <f t="shared" si="17"/>
        <v>93.092352150923574</v>
      </c>
      <c r="F154" s="1">
        <v>147.39656099999999</v>
      </c>
      <c r="G154" s="2">
        <v>2581600</v>
      </c>
      <c r="H154" s="1">
        <f t="shared" si="16"/>
        <v>156.84713713804342</v>
      </c>
      <c r="M154" s="38">
        <v>129</v>
      </c>
      <c r="N154" s="49">
        <v>87.243241764462638</v>
      </c>
      <c r="O154" s="49">
        <v>-10.130555764462642</v>
      </c>
      <c r="P154" s="49">
        <v>-1.0191688850763134</v>
      </c>
      <c r="Q154"/>
      <c r="R154" s="49">
        <v>50.992063492063487</v>
      </c>
      <c r="S154" s="49">
        <v>79.247642999999997</v>
      </c>
      <c r="T154" s="49"/>
      <c r="U154" s="29"/>
      <c r="V154" s="29"/>
      <c r="W154" s="63"/>
      <c r="X154" s="63"/>
      <c r="Y154" s="63"/>
      <c r="AC154" s="38">
        <v>129</v>
      </c>
      <c r="AD154" s="49">
        <v>157.60047931311277</v>
      </c>
      <c r="AE154" s="49">
        <v>-31.264824313112769</v>
      </c>
      <c r="AF154" s="49">
        <v>-1.8332461217726366</v>
      </c>
      <c r="AG154"/>
      <c r="AH154" s="49">
        <v>50.992063492063487</v>
      </c>
      <c r="AI154" s="49">
        <v>162.679993</v>
      </c>
      <c r="AJ154"/>
      <c r="AK154"/>
    </row>
    <row r="155" spans="1:37" x14ac:dyDescent="0.3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f t="shared" si="17"/>
        <v>93.336065083692773</v>
      </c>
      <c r="F155" s="1">
        <v>144.55264299999999</v>
      </c>
      <c r="G155" s="2">
        <v>5265900</v>
      </c>
      <c r="H155" s="1">
        <f t="shared" si="16"/>
        <v>156.81574788074886</v>
      </c>
      <c r="M155" s="38">
        <v>130</v>
      </c>
      <c r="N155" s="49">
        <v>87.486954697231852</v>
      </c>
      <c r="O155" s="49">
        <v>-10.830162697231856</v>
      </c>
      <c r="P155" s="49">
        <v>-1.0895517578663019</v>
      </c>
      <c r="Q155"/>
      <c r="R155" s="49">
        <v>51.388888888888886</v>
      </c>
      <c r="S155" s="49">
        <v>79.282523999999995</v>
      </c>
      <c r="T155" s="49"/>
      <c r="U155" s="29"/>
      <c r="V155" s="29"/>
      <c r="W155" s="63"/>
      <c r="X155" s="63"/>
      <c r="Y155" s="63"/>
      <c r="AC155" s="38">
        <v>130</v>
      </c>
      <c r="AD155" s="49">
        <v>157.56909005581821</v>
      </c>
      <c r="AE155" s="49">
        <v>-32.864210055818205</v>
      </c>
      <c r="AF155" s="49">
        <v>-1.9270278005266557</v>
      </c>
      <c r="AG155"/>
      <c r="AH155" s="49">
        <v>51.388888888888886</v>
      </c>
      <c r="AI155" s="49">
        <v>162.79248000000001</v>
      </c>
      <c r="AJ155"/>
      <c r="AK155"/>
    </row>
    <row r="156" spans="1:37" x14ac:dyDescent="0.3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f t="shared" si="17"/>
        <v>93.579778016461972</v>
      </c>
      <c r="F156" s="1">
        <v>144.12506099999999</v>
      </c>
      <c r="G156" s="2">
        <v>2529900</v>
      </c>
      <c r="H156" s="1">
        <f t="shared" si="16"/>
        <v>156.78435862345432</v>
      </c>
      <c r="M156" s="38">
        <v>131</v>
      </c>
      <c r="N156" s="49">
        <v>87.730667630001051</v>
      </c>
      <c r="O156" s="49">
        <v>-9.267753630001053</v>
      </c>
      <c r="P156" s="49">
        <v>-0.93236801157385907</v>
      </c>
      <c r="Q156"/>
      <c r="R156" s="49">
        <v>51.785714285714278</v>
      </c>
      <c r="S156" s="49">
        <v>79.441963000000001</v>
      </c>
      <c r="T156" s="49"/>
      <c r="U156" s="29"/>
      <c r="V156" s="29"/>
      <c r="W156" s="63"/>
      <c r="X156" s="63"/>
      <c r="Y156" s="63"/>
      <c r="AC156" s="38">
        <v>131</v>
      </c>
      <c r="AD156" s="49">
        <v>157.53770079852364</v>
      </c>
      <c r="AE156" s="49">
        <v>-22.262599798523638</v>
      </c>
      <c r="AF156" s="49">
        <v>-1.30539114285387</v>
      </c>
      <c r="AG156"/>
      <c r="AH156" s="49">
        <v>51.785714285714278</v>
      </c>
      <c r="AI156" s="49">
        <v>163.679993</v>
      </c>
      <c r="AJ156"/>
      <c r="AK156"/>
    </row>
    <row r="157" spans="1:37" x14ac:dyDescent="0.3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f t="shared" si="17"/>
        <v>93.823490949231186</v>
      </c>
      <c r="F157" s="1">
        <v>144.04551699999999</v>
      </c>
      <c r="G157" s="2">
        <v>2309800</v>
      </c>
      <c r="H157" s="1">
        <f t="shared" si="16"/>
        <v>156.75296936615976</v>
      </c>
      <c r="M157" s="38">
        <v>132</v>
      </c>
      <c r="N157" s="49">
        <v>87.97438056277025</v>
      </c>
      <c r="O157" s="49">
        <v>-9.9648595627702434</v>
      </c>
      <c r="P157" s="49">
        <v>-1.0024992751292841</v>
      </c>
      <c r="Q157"/>
      <c r="R157" s="49">
        <v>52.182539682539677</v>
      </c>
      <c r="S157" s="49">
        <v>79.526664999999994</v>
      </c>
      <c r="T157" s="49"/>
      <c r="U157" s="29"/>
      <c r="V157" s="29"/>
      <c r="W157" s="63"/>
      <c r="X157" s="63"/>
      <c r="Y157" s="63"/>
      <c r="AC157" s="38">
        <v>132</v>
      </c>
      <c r="AD157" s="49">
        <v>157.50631154122911</v>
      </c>
      <c r="AE157" s="49">
        <v>-26.298212541229105</v>
      </c>
      <c r="AF157" s="49">
        <v>-1.5420235747347721</v>
      </c>
      <c r="AG157"/>
      <c r="AH157" s="49">
        <v>52.182539682539677</v>
      </c>
      <c r="AI157" s="49">
        <v>164.134918</v>
      </c>
      <c r="AJ157"/>
      <c r="AK157"/>
    </row>
    <row r="158" spans="1:37" x14ac:dyDescent="0.3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f t="shared" si="17"/>
        <v>94.067203882000399</v>
      </c>
      <c r="F158" s="1">
        <v>137.57212799999999</v>
      </c>
      <c r="G158" s="2">
        <v>3371200</v>
      </c>
      <c r="H158" s="1">
        <f t="shared" si="16"/>
        <v>156.7215801088652</v>
      </c>
      <c r="M158" s="38">
        <v>133</v>
      </c>
      <c r="N158" s="49">
        <v>88.218093495539463</v>
      </c>
      <c r="O158" s="49">
        <v>-8.6914284955394692</v>
      </c>
      <c r="P158" s="49">
        <v>-0.87438771331706111</v>
      </c>
      <c r="Q158"/>
      <c r="R158" s="49">
        <v>52.579365079365076</v>
      </c>
      <c r="S158" s="49">
        <v>79.622337000000002</v>
      </c>
      <c r="T158" s="49"/>
      <c r="U158" s="29"/>
      <c r="V158" s="29"/>
      <c r="W158" s="63"/>
      <c r="X158" s="63"/>
      <c r="Y158" s="63"/>
      <c r="AC158" s="38">
        <v>133</v>
      </c>
      <c r="AD158" s="49">
        <v>157.47492228393455</v>
      </c>
      <c r="AE158" s="49">
        <v>-22.209755283934555</v>
      </c>
      <c r="AF158" s="49">
        <v>-1.3022925487131456</v>
      </c>
      <c r="AG158"/>
      <c r="AH158" s="49">
        <v>52.579365079365076</v>
      </c>
      <c r="AI158" s="49">
        <v>164.270004</v>
      </c>
      <c r="AJ158"/>
      <c r="AK158"/>
    </row>
    <row r="159" spans="1:37" x14ac:dyDescent="0.3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f t="shared" si="17"/>
        <v>94.310916814769598</v>
      </c>
      <c r="F159" s="1">
        <v>141.65901199999999</v>
      </c>
      <c r="G159" s="2">
        <v>4019000</v>
      </c>
      <c r="H159" s="1">
        <f t="shared" si="16"/>
        <v>156.69019085157063</v>
      </c>
      <c r="M159" s="38">
        <v>134</v>
      </c>
      <c r="N159" s="49">
        <v>88.461806428308677</v>
      </c>
      <c r="O159" s="49">
        <v>-9.5280524283086834</v>
      </c>
      <c r="P159" s="49">
        <v>-0.95855496935050022</v>
      </c>
      <c r="Q159"/>
      <c r="R159" s="49">
        <v>52.976190476190467</v>
      </c>
      <c r="S159" s="49">
        <v>79.737899999999996</v>
      </c>
      <c r="T159" s="49"/>
      <c r="U159" s="29"/>
      <c r="V159" s="29"/>
      <c r="W159" s="63"/>
      <c r="X159" s="63"/>
      <c r="Y159" s="63"/>
      <c r="AC159" s="38">
        <v>134</v>
      </c>
      <c r="AD159" s="49">
        <v>157.44353302663998</v>
      </c>
      <c r="AE159" s="49">
        <v>-20.527700026639991</v>
      </c>
      <c r="AF159" s="49">
        <v>-1.2036634553217833</v>
      </c>
      <c r="AG159"/>
      <c r="AH159" s="49">
        <v>52.976190476190467</v>
      </c>
      <c r="AI159" s="49">
        <v>164.270004</v>
      </c>
      <c r="AJ159"/>
      <c r="AK159"/>
    </row>
    <row r="160" spans="1:37" x14ac:dyDescent="0.3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f t="shared" si="17"/>
        <v>94.554629747538797</v>
      </c>
      <c r="F160" s="1">
        <v>137.432907</v>
      </c>
      <c r="G160" s="2">
        <v>10255300</v>
      </c>
      <c r="H160" s="1">
        <f t="shared" si="16"/>
        <v>156.6588015942761</v>
      </c>
      <c r="M160" s="38">
        <v>135</v>
      </c>
      <c r="N160" s="49">
        <v>88.705519361077876</v>
      </c>
      <c r="O160" s="49">
        <v>-9.2635563610778746</v>
      </c>
      <c r="P160" s="49">
        <v>-0.93194575182935357</v>
      </c>
      <c r="Q160"/>
      <c r="R160" s="49">
        <v>53.373015873015866</v>
      </c>
      <c r="S160" s="49">
        <v>79.749701999999999</v>
      </c>
      <c r="T160" s="49"/>
      <c r="U160" s="29"/>
      <c r="V160" s="29"/>
      <c r="W160" s="63"/>
      <c r="X160" s="63"/>
      <c r="Y160" s="63"/>
      <c r="AC160" s="38">
        <v>135</v>
      </c>
      <c r="AD160" s="49">
        <v>157.41214376934542</v>
      </c>
      <c r="AE160" s="49">
        <v>-19.014697769345418</v>
      </c>
      <c r="AF160" s="49">
        <v>-1.1149469638219349</v>
      </c>
      <c r="AG160"/>
      <c r="AH160" s="49">
        <v>53.373015873015866</v>
      </c>
      <c r="AI160" s="49">
        <v>164.509995</v>
      </c>
      <c r="AJ160"/>
      <c r="AK160"/>
    </row>
    <row r="161" spans="1:37" x14ac:dyDescent="0.3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f t="shared" si="17"/>
        <v>94.798342680308011</v>
      </c>
      <c r="F161" s="1">
        <v>142.434631</v>
      </c>
      <c r="G161" s="2">
        <v>2971200</v>
      </c>
      <c r="H161" s="1">
        <f t="shared" si="16"/>
        <v>156.62741233698154</v>
      </c>
      <c r="M161" s="38">
        <v>136</v>
      </c>
      <c r="N161" s="49">
        <v>88.949232293847075</v>
      </c>
      <c r="O161" s="49">
        <v>-10.045370293847071</v>
      </c>
      <c r="P161" s="49">
        <v>-1.010598932634363</v>
      </c>
      <c r="Q161"/>
      <c r="R161" s="49">
        <v>53.769841269841265</v>
      </c>
      <c r="S161" s="49">
        <v>79.951774999999998</v>
      </c>
      <c r="T161" s="49"/>
      <c r="U161" s="29"/>
      <c r="V161" s="29"/>
      <c r="W161" s="63"/>
      <c r="X161" s="63"/>
      <c r="Y161" s="63"/>
      <c r="AC161" s="38">
        <v>136</v>
      </c>
      <c r="AD161" s="49">
        <v>157.38075451205088</v>
      </c>
      <c r="AE161" s="49">
        <v>-13.255693512050897</v>
      </c>
      <c r="AF161" s="49">
        <v>-0.77726164327691283</v>
      </c>
      <c r="AG161"/>
      <c r="AH161" s="49">
        <v>53.769841269841265</v>
      </c>
      <c r="AI161" s="49">
        <v>164.529999</v>
      </c>
      <c r="AJ161"/>
      <c r="AK161"/>
    </row>
    <row r="162" spans="1:37" x14ac:dyDescent="0.3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f t="shared" si="17"/>
        <v>95.042055613077224</v>
      </c>
      <c r="F162" s="1">
        <v>143.77702300000001</v>
      </c>
      <c r="G162" s="2">
        <v>3688000</v>
      </c>
      <c r="H162" s="1">
        <f t="shared" si="16"/>
        <v>156.59602307968697</v>
      </c>
      <c r="M162" s="38">
        <v>137</v>
      </c>
      <c r="N162" s="49">
        <v>89.192945226616274</v>
      </c>
      <c r="O162" s="49">
        <v>-9.9453022266162776</v>
      </c>
      <c r="P162" s="49">
        <v>-1.0005317395915971</v>
      </c>
      <c r="Q162"/>
      <c r="R162" s="49">
        <v>54.166666666666664</v>
      </c>
      <c r="S162" s="49">
        <v>80.057738999999998</v>
      </c>
      <c r="T162" s="49"/>
      <c r="U162" s="29"/>
      <c r="V162" s="29"/>
      <c r="W162" s="63"/>
      <c r="X162" s="63"/>
      <c r="Y162" s="63"/>
      <c r="AC162" s="38">
        <v>137</v>
      </c>
      <c r="AD162" s="49">
        <v>157.34936525475632</v>
      </c>
      <c r="AE162" s="49">
        <v>-9.5948332547563098</v>
      </c>
      <c r="AF162" s="49">
        <v>-0.56260322070512458</v>
      </c>
      <c r="AG162"/>
      <c r="AH162" s="49">
        <v>54.166666666666664</v>
      </c>
      <c r="AI162" s="49">
        <v>164.60000600000001</v>
      </c>
      <c r="AJ162"/>
      <c r="AK162"/>
    </row>
    <row r="163" spans="1:37" x14ac:dyDescent="0.3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f t="shared" si="17"/>
        <v>95.285768545846423</v>
      </c>
      <c r="F163" s="1">
        <v>143.29972799999999</v>
      </c>
      <c r="G163" s="2">
        <v>2609500</v>
      </c>
      <c r="H163" s="1">
        <f t="shared" si="16"/>
        <v>156.56463382239241</v>
      </c>
      <c r="M163" s="38">
        <v>138</v>
      </c>
      <c r="N163" s="49">
        <v>89.436658159385487</v>
      </c>
      <c r="O163" s="49">
        <v>-10.154134159385492</v>
      </c>
      <c r="P163" s="49">
        <v>-1.0215409530086283</v>
      </c>
      <c r="Q163"/>
      <c r="R163" s="49">
        <v>54.563492063492056</v>
      </c>
      <c r="S163" s="49">
        <v>80.077461</v>
      </c>
      <c r="T163" s="49"/>
      <c r="U163" s="29"/>
      <c r="V163" s="29"/>
      <c r="W163" s="63"/>
      <c r="X163" s="63"/>
      <c r="Y163" s="63"/>
      <c r="AC163" s="38">
        <v>138</v>
      </c>
      <c r="AD163" s="49">
        <v>157.31797599746176</v>
      </c>
      <c r="AE163" s="49">
        <v>-10.587644997461751</v>
      </c>
      <c r="AF163" s="49">
        <v>-0.62081778985598113</v>
      </c>
      <c r="AG163"/>
      <c r="AH163" s="49">
        <v>54.563492063492056</v>
      </c>
      <c r="AI163" s="49">
        <v>164.61000100000001</v>
      </c>
      <c r="AJ163"/>
      <c r="AK163"/>
    </row>
    <row r="164" spans="1:37" x14ac:dyDescent="0.3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f t="shared" si="17"/>
        <v>95.529481478615622</v>
      </c>
      <c r="F164" s="1">
        <v>144.20462000000001</v>
      </c>
      <c r="G164" s="2">
        <v>2758500</v>
      </c>
      <c r="H164" s="1">
        <f t="shared" si="16"/>
        <v>156.53324456509787</v>
      </c>
      <c r="M164" s="38">
        <v>139</v>
      </c>
      <c r="N164" s="49">
        <v>89.680371092154701</v>
      </c>
      <c r="O164" s="49">
        <v>-10.475072092154704</v>
      </c>
      <c r="P164" s="49">
        <v>-1.0538284170652901</v>
      </c>
      <c r="Q164"/>
      <c r="R164" s="49">
        <v>54.960317460317455</v>
      </c>
      <c r="S164" s="49">
        <v>80.179359000000005</v>
      </c>
      <c r="T164" s="49"/>
      <c r="U164" s="29"/>
      <c r="V164" s="29"/>
      <c r="W164" s="63"/>
      <c r="X164" s="63"/>
      <c r="Y164" s="63"/>
      <c r="AC164" s="38">
        <v>139</v>
      </c>
      <c r="AD164" s="49">
        <v>157.28658674016719</v>
      </c>
      <c r="AE164" s="49">
        <v>-12.256633740167189</v>
      </c>
      <c r="AF164" s="49">
        <v>-0.71868071431078695</v>
      </c>
      <c r="AG164"/>
      <c r="AH164" s="49">
        <v>54.960317460317455</v>
      </c>
      <c r="AI164" s="49">
        <v>164.63999899999999</v>
      </c>
      <c r="AJ164"/>
      <c r="AK164"/>
    </row>
    <row r="165" spans="1:37" x14ac:dyDescent="0.3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f t="shared" si="17"/>
        <v>95.773194411384821</v>
      </c>
      <c r="F165" s="1">
        <v>146.39224200000001</v>
      </c>
      <c r="G165" s="2">
        <v>2336700</v>
      </c>
      <c r="H165" s="1">
        <f t="shared" si="16"/>
        <v>156.50185530780331</v>
      </c>
      <c r="M165" s="38">
        <v>140</v>
      </c>
      <c r="N165" s="49">
        <v>89.9240840249239</v>
      </c>
      <c r="O165" s="49">
        <v>-9.7447250249238948</v>
      </c>
      <c r="P165" s="49">
        <v>-0.98035298061988774</v>
      </c>
      <c r="Q165"/>
      <c r="R165" s="49">
        <v>55.357142857142854</v>
      </c>
      <c r="S165" s="49">
        <v>80.296447999999998</v>
      </c>
      <c r="T165" s="49"/>
      <c r="U165" s="29"/>
      <c r="V165" s="29"/>
      <c r="W165" s="63"/>
      <c r="X165" s="63"/>
      <c r="Y165" s="63"/>
      <c r="AC165" s="38">
        <v>140</v>
      </c>
      <c r="AD165" s="49">
        <v>157.25519748287266</v>
      </c>
      <c r="AE165" s="49">
        <v>-11.897104482872663</v>
      </c>
      <c r="AF165" s="49">
        <v>-0.69759933512252936</v>
      </c>
      <c r="AG165"/>
      <c r="AH165" s="49">
        <v>55.357142857142854</v>
      </c>
      <c r="AI165" s="49">
        <v>164.743652</v>
      </c>
      <c r="AJ165"/>
      <c r="AK165"/>
    </row>
    <row r="166" spans="1:37" x14ac:dyDescent="0.3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f t="shared" si="17"/>
        <v>96.016907344154035</v>
      </c>
      <c r="F166" s="1">
        <v>144.15489199999999</v>
      </c>
      <c r="G166" s="2">
        <v>2622000</v>
      </c>
      <c r="H166" s="1">
        <f t="shared" si="16"/>
        <v>156.47046605050875</v>
      </c>
      <c r="M166" s="38">
        <v>141</v>
      </c>
      <c r="N166" s="49">
        <v>90.167796957693099</v>
      </c>
      <c r="O166" s="49">
        <v>-9.6172519576930995</v>
      </c>
      <c r="P166" s="49">
        <v>-0.96752874996290772</v>
      </c>
      <c r="Q166"/>
      <c r="R166" s="49">
        <v>55.753968253968246</v>
      </c>
      <c r="S166" s="49">
        <v>80.550545</v>
      </c>
      <c r="T166" s="49"/>
      <c r="U166" s="29"/>
      <c r="V166" s="29"/>
      <c r="W166" s="63"/>
      <c r="X166" s="63"/>
      <c r="Y166" s="63"/>
      <c r="AC166" s="38">
        <v>141</v>
      </c>
      <c r="AD166" s="49">
        <v>157.2238082255781</v>
      </c>
      <c r="AE166" s="49">
        <v>-9.7079082255781088</v>
      </c>
      <c r="AF166" s="49">
        <v>-0.56923349150570857</v>
      </c>
      <c r="AG166"/>
      <c r="AH166" s="49">
        <v>55.753968253968246</v>
      </c>
      <c r="AI166" s="49">
        <v>164.949997</v>
      </c>
      <c r="AJ166"/>
      <c r="AK166"/>
    </row>
    <row r="167" spans="1:37" x14ac:dyDescent="0.3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f t="shared" si="17"/>
        <v>96.260620276923248</v>
      </c>
      <c r="F167" s="1">
        <v>144.77140800000001</v>
      </c>
      <c r="G167" s="2">
        <v>3587800</v>
      </c>
      <c r="H167" s="1">
        <f t="shared" si="16"/>
        <v>156.43907679321418</v>
      </c>
      <c r="M167" s="38">
        <v>142</v>
      </c>
      <c r="N167" s="49">
        <v>90.411509890462312</v>
      </c>
      <c r="O167" s="49">
        <v>-9.417529890462319</v>
      </c>
      <c r="P167" s="49">
        <v>-0.94743602047033892</v>
      </c>
      <c r="Q167"/>
      <c r="R167" s="49">
        <v>56.150793650793645</v>
      </c>
      <c r="S167" s="49">
        <v>80.631927000000005</v>
      </c>
      <c r="T167" s="49"/>
      <c r="U167" s="29"/>
      <c r="V167" s="29"/>
      <c r="W167" s="63"/>
      <c r="X167" s="63"/>
      <c r="Y167" s="63"/>
      <c r="AC167" s="38">
        <v>142</v>
      </c>
      <c r="AD167" s="49">
        <v>157.19241896828353</v>
      </c>
      <c r="AE167" s="49">
        <v>-4.7046259682835228</v>
      </c>
      <c r="AF167" s="49">
        <v>-0.27586073167631092</v>
      </c>
      <c r="AG167"/>
      <c r="AH167" s="49">
        <v>56.150793650793645</v>
      </c>
      <c r="AI167" s="49">
        <v>165.30999800000001</v>
      </c>
      <c r="AJ167"/>
      <c r="AK167"/>
    </row>
    <row r="168" spans="1:37" x14ac:dyDescent="0.3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f t="shared" si="17"/>
        <v>96.504333209692447</v>
      </c>
      <c r="F168" s="1">
        <v>140.57513399999999</v>
      </c>
      <c r="G168" s="2">
        <v>3167200</v>
      </c>
      <c r="H168" s="1">
        <f t="shared" si="16"/>
        <v>156.40768753591965</v>
      </c>
      <c r="M168" s="38">
        <v>143</v>
      </c>
      <c r="N168" s="49">
        <v>90.655222823231526</v>
      </c>
      <c r="O168" s="49">
        <v>-10.358774823231528</v>
      </c>
      <c r="P168" s="49">
        <v>-1.0421285103018687</v>
      </c>
      <c r="Q168"/>
      <c r="R168" s="49">
        <v>56.547619047619044</v>
      </c>
      <c r="S168" s="49">
        <v>80.993979999999993</v>
      </c>
      <c r="T168" s="49"/>
      <c r="U168" s="29"/>
      <c r="V168" s="29"/>
      <c r="W168" s="63"/>
      <c r="X168" s="63"/>
      <c r="Y168" s="63"/>
      <c r="AC168" s="38">
        <v>143</v>
      </c>
      <c r="AD168" s="49">
        <v>157.16102971098897</v>
      </c>
      <c r="AE168" s="49">
        <v>-2.1276437109889628</v>
      </c>
      <c r="AF168" s="49">
        <v>-0.12475664480380756</v>
      </c>
      <c r="AG168"/>
      <c r="AH168" s="49">
        <v>56.547619047619044</v>
      </c>
      <c r="AI168" s="49">
        <v>165.550003</v>
      </c>
      <c r="AJ168"/>
      <c r="AK168"/>
    </row>
    <row r="169" spans="1:37" x14ac:dyDescent="0.3">
      <c r="A169" s="3">
        <v>44022</v>
      </c>
      <c r="B169" s="2">
        <v>168</v>
      </c>
      <c r="C169" s="1">
        <v>95.582465999999997</v>
      </c>
      <c r="D169" s="2">
        <v>90257200</v>
      </c>
      <c r="E169" s="1">
        <f t="shared" si="17"/>
        <v>96.748046142461646</v>
      </c>
      <c r="F169" s="1">
        <v>141.64906300000001</v>
      </c>
      <c r="G169" s="2">
        <v>2325000</v>
      </c>
      <c r="H169" s="1">
        <f t="shared" si="16"/>
        <v>156.37629827862509</v>
      </c>
      <c r="M169" s="38">
        <v>144</v>
      </c>
      <c r="N169" s="49">
        <v>90.898935756000725</v>
      </c>
      <c r="O169" s="49">
        <v>-8.3155617560007187</v>
      </c>
      <c r="P169" s="49">
        <v>-0.83657422166078199</v>
      </c>
      <c r="Q169"/>
      <c r="R169" s="49">
        <v>56.944444444444436</v>
      </c>
      <c r="S169" s="49">
        <v>82.583374000000006</v>
      </c>
      <c r="T169" s="49"/>
      <c r="U169" s="29"/>
      <c r="V169" s="29"/>
      <c r="W169" s="63"/>
      <c r="X169" s="63"/>
      <c r="Y169" s="63"/>
      <c r="AC169" s="38">
        <v>144</v>
      </c>
      <c r="AD169" s="49">
        <v>157.12964045369444</v>
      </c>
      <c r="AE169" s="49">
        <v>3.3330365463055784</v>
      </c>
      <c r="AF169" s="49">
        <v>0.19543613170659832</v>
      </c>
      <c r="AG169"/>
      <c r="AH169" s="49">
        <v>56.944444444444436</v>
      </c>
      <c r="AI169" s="49">
        <v>165.61000100000001</v>
      </c>
      <c r="AJ169"/>
      <c r="AK169"/>
    </row>
    <row r="170" spans="1:37" x14ac:dyDescent="0.3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f t="shared" si="17"/>
        <v>96.99175907523086</v>
      </c>
      <c r="F170" s="1">
        <v>142.68322800000001</v>
      </c>
      <c r="G170" s="2">
        <v>2585700</v>
      </c>
      <c r="H170" s="1">
        <f t="shared" si="16"/>
        <v>156.34490902133052</v>
      </c>
      <c r="M170" s="38">
        <v>145</v>
      </c>
      <c r="N170" s="49">
        <v>91.142648688769924</v>
      </c>
      <c r="O170" s="49">
        <v>-8.0710086887699219</v>
      </c>
      <c r="P170" s="49">
        <v>-0.81197133879171723</v>
      </c>
      <c r="Q170"/>
      <c r="R170" s="49">
        <v>57.341269841269835</v>
      </c>
      <c r="S170" s="49">
        <v>83.071640000000002</v>
      </c>
      <c r="T170" s="49"/>
      <c r="U170" s="29"/>
      <c r="V170" s="29"/>
      <c r="W170" s="63"/>
      <c r="X170" s="63"/>
      <c r="Y170" s="63"/>
      <c r="AC170" s="38">
        <v>145</v>
      </c>
      <c r="AD170" s="49">
        <v>157.09825119639987</v>
      </c>
      <c r="AE170" s="49">
        <v>4.9057158036001169</v>
      </c>
      <c r="AF170" s="49">
        <v>0.28765184737330302</v>
      </c>
      <c r="AG170"/>
      <c r="AH170" s="49">
        <v>57.341269841269835</v>
      </c>
      <c r="AI170" s="49">
        <v>165.75</v>
      </c>
      <c r="AJ170"/>
      <c r="AK170"/>
    </row>
    <row r="171" spans="1:37" x14ac:dyDescent="0.3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f t="shared" si="17"/>
        <v>97.235472008000073</v>
      </c>
      <c r="F171" s="1">
        <v>147.267303</v>
      </c>
      <c r="G171" s="2">
        <v>2649800</v>
      </c>
      <c r="H171" s="1">
        <f t="shared" si="16"/>
        <v>156.31351976403596</v>
      </c>
      <c r="M171" s="38">
        <v>146</v>
      </c>
      <c r="N171" s="49">
        <v>91.386361621539123</v>
      </c>
      <c r="O171" s="49">
        <v>-5.6914836215391205</v>
      </c>
      <c r="P171" s="49">
        <v>-0.57258290185245386</v>
      </c>
      <c r="Q171"/>
      <c r="R171" s="49">
        <v>57.738095238095234</v>
      </c>
      <c r="S171" s="49">
        <v>83.679496999999998</v>
      </c>
      <c r="T171" s="49"/>
      <c r="U171" s="29"/>
      <c r="V171" s="29"/>
      <c r="W171" s="63"/>
      <c r="X171" s="63"/>
      <c r="Y171" s="63"/>
      <c r="AC171" s="38">
        <v>146</v>
      </c>
      <c r="AD171" s="49">
        <v>157.06686193910531</v>
      </c>
      <c r="AE171" s="49">
        <v>0.14421306089468544</v>
      </c>
      <c r="AF171" s="49">
        <v>8.456085725812329E-3</v>
      </c>
      <c r="AG171"/>
      <c r="AH171" s="49">
        <v>57.738095238095234</v>
      </c>
      <c r="AI171" s="49">
        <v>165.990005</v>
      </c>
      <c r="AJ171"/>
      <c r="AK171"/>
    </row>
    <row r="172" spans="1:37" x14ac:dyDescent="0.3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f t="shared" si="17"/>
        <v>97.479184940769272</v>
      </c>
      <c r="F172" s="1">
        <v>151.07576</v>
      </c>
      <c r="G172" s="2">
        <v>2984600</v>
      </c>
      <c r="H172" s="1">
        <f t="shared" si="16"/>
        <v>156.28213050674142</v>
      </c>
      <c r="M172" s="38">
        <v>147</v>
      </c>
      <c r="N172" s="49">
        <v>91.630074554308337</v>
      </c>
      <c r="O172" s="49">
        <v>-3.7304845543083331</v>
      </c>
      <c r="P172" s="49">
        <v>-0.37529962545055912</v>
      </c>
      <c r="Q172"/>
      <c r="R172" s="49">
        <v>58.134920634920633</v>
      </c>
      <c r="S172" s="49">
        <v>84.401947000000007</v>
      </c>
      <c r="T172" s="49"/>
      <c r="U172" s="29"/>
      <c r="V172" s="29"/>
      <c r="W172" s="63"/>
      <c r="X172" s="63"/>
      <c r="Y172" s="63"/>
      <c r="AC172" s="38">
        <v>147</v>
      </c>
      <c r="AD172" s="49">
        <v>157.03547268181075</v>
      </c>
      <c r="AE172" s="49">
        <v>-3.7820246818107535</v>
      </c>
      <c r="AF172" s="49">
        <v>-0.22176302706649231</v>
      </c>
      <c r="AG172"/>
      <c r="AH172" s="49">
        <v>58.134920634920633</v>
      </c>
      <c r="AI172" s="49">
        <v>166.300003</v>
      </c>
      <c r="AJ172"/>
      <c r="AK172"/>
    </row>
    <row r="173" spans="1:37" x14ac:dyDescent="0.3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f t="shared" si="17"/>
        <v>97.722897873538471</v>
      </c>
      <c r="F173" s="1">
        <v>152.21929900000001</v>
      </c>
      <c r="G173" s="2">
        <v>3697600</v>
      </c>
      <c r="H173" s="1">
        <f t="shared" si="16"/>
        <v>156.25074124944686</v>
      </c>
      <c r="M173" s="38">
        <v>148</v>
      </c>
      <c r="N173" s="49">
        <v>91.87378748707755</v>
      </c>
      <c r="O173" s="49">
        <v>-8.1942904870775521</v>
      </c>
      <c r="P173" s="49">
        <v>-0.82437391332490773</v>
      </c>
      <c r="Q173"/>
      <c r="R173" s="49">
        <v>58.531746031746025</v>
      </c>
      <c r="S173" s="49">
        <v>85.445755000000005</v>
      </c>
      <c r="T173" s="49"/>
      <c r="U173" s="29"/>
      <c r="V173" s="29"/>
      <c r="W173" s="63"/>
      <c r="X173" s="63"/>
      <c r="Y173" s="63"/>
      <c r="AC173" s="38">
        <v>148</v>
      </c>
      <c r="AD173" s="49">
        <v>157.00408342451621</v>
      </c>
      <c r="AE173" s="49">
        <v>-14.37058442451621</v>
      </c>
      <c r="AF173" s="49">
        <v>-0.84263445397968628</v>
      </c>
      <c r="AG173"/>
      <c r="AH173" s="49">
        <v>58.531746031746025</v>
      </c>
      <c r="AI173" s="49">
        <v>166.449997</v>
      </c>
      <c r="AJ173"/>
      <c r="AK173"/>
    </row>
    <row r="174" spans="1:37" x14ac:dyDescent="0.3">
      <c r="A174" s="3">
        <v>44029</v>
      </c>
      <c r="B174" s="2">
        <v>173</v>
      </c>
      <c r="C174" s="1">
        <v>95.988533000000004</v>
      </c>
      <c r="D174" s="2">
        <v>92186800</v>
      </c>
      <c r="E174" s="1">
        <f t="shared" si="17"/>
        <v>97.966610806307671</v>
      </c>
      <c r="F174" s="1">
        <v>154.12851000000001</v>
      </c>
      <c r="G174" s="2">
        <v>4886500</v>
      </c>
      <c r="H174" s="1">
        <f t="shared" si="16"/>
        <v>156.2193519921523</v>
      </c>
      <c r="M174" s="38">
        <v>149</v>
      </c>
      <c r="N174" s="49">
        <v>92.117500419846749</v>
      </c>
      <c r="O174" s="49">
        <v>-7.7155534198467421</v>
      </c>
      <c r="P174" s="49">
        <v>-0.77621131154881362</v>
      </c>
      <c r="Q174"/>
      <c r="R174" s="49">
        <v>58.928571428571423</v>
      </c>
      <c r="S174" s="49">
        <v>85.694878000000003</v>
      </c>
      <c r="T174" s="49"/>
      <c r="U174" s="29"/>
      <c r="V174" s="29"/>
      <c r="W174" s="63"/>
      <c r="X174" s="63"/>
      <c r="Y174" s="63"/>
      <c r="AC174" s="38">
        <v>149</v>
      </c>
      <c r="AD174" s="49">
        <v>156.97269416722165</v>
      </c>
      <c r="AE174" s="49">
        <v>-13.27521516722166</v>
      </c>
      <c r="AF174" s="49">
        <v>-0.77840631622546264</v>
      </c>
      <c r="AG174"/>
      <c r="AH174" s="49">
        <v>58.928571428571423</v>
      </c>
      <c r="AI174" s="49">
        <v>166.69000199999999</v>
      </c>
      <c r="AJ174"/>
      <c r="AK174"/>
    </row>
    <row r="175" spans="1:37" x14ac:dyDescent="0.3">
      <c r="A175" s="3">
        <v>44032</v>
      </c>
      <c r="B175" s="2">
        <v>174</v>
      </c>
      <c r="C175" s="1">
        <v>98.011391000000003</v>
      </c>
      <c r="D175" s="2">
        <v>90318000</v>
      </c>
      <c r="E175" s="1">
        <f t="shared" si="17"/>
        <v>98.210323739076884</v>
      </c>
      <c r="F175" s="1">
        <v>152.527557</v>
      </c>
      <c r="G175" s="2">
        <v>4876200</v>
      </c>
      <c r="H175" s="1">
        <f t="shared" si="16"/>
        <v>156.18796273485776</v>
      </c>
      <c r="M175" s="38">
        <v>150</v>
      </c>
      <c r="N175" s="49">
        <v>92.361213352615948</v>
      </c>
      <c r="O175" s="49">
        <v>-6.9154583526159428</v>
      </c>
      <c r="P175" s="49">
        <v>-0.6957189855023832</v>
      </c>
      <c r="Q175"/>
      <c r="R175" s="49">
        <v>59.325396825396822</v>
      </c>
      <c r="S175" s="49">
        <v>87.122337000000002</v>
      </c>
      <c r="T175" s="49"/>
      <c r="U175" s="29"/>
      <c r="V175" s="29"/>
      <c r="W175" s="63"/>
      <c r="X175" s="63"/>
      <c r="Y175" s="63"/>
      <c r="AC175" s="38">
        <v>150</v>
      </c>
      <c r="AD175" s="49">
        <v>156.94130490992708</v>
      </c>
      <c r="AE175" s="49">
        <v>-11.135731909927074</v>
      </c>
      <c r="AF175" s="49">
        <v>-0.65295544707128095</v>
      </c>
      <c r="AG175"/>
      <c r="AH175" s="49">
        <v>59.325396825396822</v>
      </c>
      <c r="AI175" s="49">
        <v>166.75</v>
      </c>
      <c r="AJ175"/>
      <c r="AK175"/>
    </row>
    <row r="176" spans="1:37" x14ac:dyDescent="0.3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f t="shared" si="17"/>
        <v>98.454036671846097</v>
      </c>
      <c r="F176" s="1">
        <v>153.889847</v>
      </c>
      <c r="G176" s="2">
        <v>2394000</v>
      </c>
      <c r="H176" s="1">
        <f t="shared" si="16"/>
        <v>156.1565734775632</v>
      </c>
      <c r="M176" s="38">
        <v>151</v>
      </c>
      <c r="N176" s="49">
        <v>92.604926285385162</v>
      </c>
      <c r="O176" s="49">
        <v>-4.8946682853851655</v>
      </c>
      <c r="P176" s="49">
        <v>-0.49242052807544029</v>
      </c>
      <c r="Q176"/>
      <c r="R176" s="49">
        <v>59.722222222222214</v>
      </c>
      <c r="S176" s="49">
        <v>87.588195999999996</v>
      </c>
      <c r="T176" s="49"/>
      <c r="U176" s="29"/>
      <c r="V176" s="29"/>
      <c r="W176" s="63"/>
      <c r="X176" s="63"/>
      <c r="Y176" s="63"/>
      <c r="AC176" s="38">
        <v>151</v>
      </c>
      <c r="AD176" s="49">
        <v>156.90991565263255</v>
      </c>
      <c r="AE176" s="49">
        <v>-8.6382936526325409</v>
      </c>
      <c r="AF176" s="49">
        <v>-0.50651550697439773</v>
      </c>
      <c r="AG176"/>
      <c r="AH176" s="49">
        <v>59.722222222222214</v>
      </c>
      <c r="AI176" s="49">
        <v>166.88999899999999</v>
      </c>
      <c r="AJ176"/>
      <c r="AK176"/>
    </row>
    <row r="177" spans="1:37" x14ac:dyDescent="0.3">
      <c r="A177" s="3">
        <v>44034</v>
      </c>
      <c r="B177" s="2">
        <v>176</v>
      </c>
      <c r="C177" s="1">
        <v>96.930199000000002</v>
      </c>
      <c r="D177" s="2">
        <v>89001600</v>
      </c>
      <c r="E177" s="1">
        <f t="shared" si="17"/>
        <v>98.697749604615296</v>
      </c>
      <c r="F177" s="1">
        <v>153.740692</v>
      </c>
      <c r="G177" s="2">
        <v>1798600</v>
      </c>
      <c r="H177" s="1">
        <f t="shared" si="16"/>
        <v>156.12518422026864</v>
      </c>
      <c r="M177" s="38">
        <v>152</v>
      </c>
      <c r="N177" s="49">
        <v>92.848639218154375</v>
      </c>
      <c r="O177" s="49">
        <v>-5.2604432181543785</v>
      </c>
      <c r="P177" s="49">
        <v>-0.52921874912931122</v>
      </c>
      <c r="Q177"/>
      <c r="R177" s="49">
        <v>60.119047619047613</v>
      </c>
      <c r="S177" s="49">
        <v>87.623076999999995</v>
      </c>
      <c r="T177" s="49"/>
      <c r="U177" s="29"/>
      <c r="V177" s="29"/>
      <c r="W177" s="63"/>
      <c r="X177" s="63"/>
      <c r="Y177" s="63"/>
      <c r="AC177" s="38">
        <v>152</v>
      </c>
      <c r="AD177" s="49">
        <v>156.87852639533799</v>
      </c>
      <c r="AE177" s="49">
        <v>-9.3725753953379751</v>
      </c>
      <c r="AF177" s="49">
        <v>-0.54957089547177096</v>
      </c>
      <c r="AG177"/>
      <c r="AH177" s="49">
        <v>60.119047619047613</v>
      </c>
      <c r="AI177" s="49">
        <v>167.970001</v>
      </c>
      <c r="AJ177"/>
      <c r="AK177"/>
    </row>
    <row r="178" spans="1:37" x14ac:dyDescent="0.3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f t="shared" si="17"/>
        <v>98.941462537384496</v>
      </c>
      <c r="F178" s="1">
        <v>152.86563100000001</v>
      </c>
      <c r="G178" s="2">
        <v>2625600</v>
      </c>
      <c r="H178" s="1">
        <f t="shared" si="16"/>
        <v>156.09379496297407</v>
      </c>
      <c r="M178" s="38">
        <v>153</v>
      </c>
      <c r="N178" s="49">
        <v>93.092352150923574</v>
      </c>
      <c r="O178" s="49">
        <v>-5.4692751509235791</v>
      </c>
      <c r="P178" s="49">
        <v>-0.55022796254634099</v>
      </c>
      <c r="Q178"/>
      <c r="R178" s="49">
        <v>60.515873015873012</v>
      </c>
      <c r="S178" s="49">
        <v>87.710257999999996</v>
      </c>
      <c r="T178" s="49"/>
      <c r="U178" s="29"/>
      <c r="V178" s="29"/>
      <c r="W178" s="63"/>
      <c r="X178" s="63"/>
      <c r="Y178" s="63"/>
      <c r="AC178" s="38">
        <v>153</v>
      </c>
      <c r="AD178" s="49">
        <v>156.84713713804342</v>
      </c>
      <c r="AE178" s="49">
        <v>-9.4505761380434308</v>
      </c>
      <c r="AF178" s="49">
        <v>-0.55414455171970278</v>
      </c>
      <c r="AG178"/>
      <c r="AH178" s="49">
        <v>60.515873015873012</v>
      </c>
      <c r="AI178" s="49">
        <v>168.19955400000001</v>
      </c>
      <c r="AJ178"/>
      <c r="AK178"/>
    </row>
    <row r="179" spans="1:37" x14ac:dyDescent="0.3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f t="shared" si="17"/>
        <v>99.185175470153709</v>
      </c>
      <c r="F179" s="1">
        <v>148.58981299999999</v>
      </c>
      <c r="G179" s="2">
        <v>4368300</v>
      </c>
      <c r="H179" s="1">
        <f t="shared" si="16"/>
        <v>156.06240570567954</v>
      </c>
      <c r="M179" s="38">
        <v>154</v>
      </c>
      <c r="N179" s="49">
        <v>93.336065083692773</v>
      </c>
      <c r="O179" s="49">
        <v>-6.2137280836927715</v>
      </c>
      <c r="P179" s="49">
        <v>-0.62512249776460849</v>
      </c>
      <c r="Q179"/>
      <c r="R179" s="49">
        <v>60.912698412698404</v>
      </c>
      <c r="S179" s="49">
        <v>87.899590000000003</v>
      </c>
      <c r="T179" s="49"/>
      <c r="U179" s="29"/>
      <c r="V179" s="29"/>
      <c r="W179" s="63"/>
      <c r="X179" s="63"/>
      <c r="Y179" s="63"/>
      <c r="AC179" s="38">
        <v>154</v>
      </c>
      <c r="AD179" s="49">
        <v>156.81574788074886</v>
      </c>
      <c r="AE179" s="49">
        <v>-12.26310488074887</v>
      </c>
      <c r="AF179" s="49">
        <v>-0.71906015649974686</v>
      </c>
      <c r="AG179"/>
      <c r="AH179" s="49">
        <v>60.912698412698404</v>
      </c>
      <c r="AI179" s="49">
        <v>168.300003</v>
      </c>
      <c r="AJ179"/>
      <c r="AK179"/>
    </row>
    <row r="180" spans="1:37" x14ac:dyDescent="0.3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f t="shared" si="17"/>
        <v>99.428888402922922</v>
      </c>
      <c r="F180" s="1">
        <v>149.91233800000001</v>
      </c>
      <c r="G180" s="2">
        <v>3378300</v>
      </c>
      <c r="H180" s="1">
        <f t="shared" si="16"/>
        <v>156.03101644838497</v>
      </c>
      <c r="M180" s="38">
        <v>155</v>
      </c>
      <c r="N180" s="49">
        <v>93.579778016461972</v>
      </c>
      <c r="O180" s="49">
        <v>-4.1779910164619736</v>
      </c>
      <c r="P180" s="49">
        <v>-0.42032032053399054</v>
      </c>
      <c r="Q180"/>
      <c r="R180" s="49">
        <v>61.309523809523803</v>
      </c>
      <c r="S180" s="49">
        <v>88.096405000000004</v>
      </c>
      <c r="T180" s="49"/>
      <c r="U180" s="29"/>
      <c r="V180" s="29"/>
      <c r="W180" s="63"/>
      <c r="X180" s="63"/>
      <c r="Y180" s="63"/>
      <c r="AC180" s="38">
        <v>155</v>
      </c>
      <c r="AD180" s="49">
        <v>156.78435862345432</v>
      </c>
      <c r="AE180" s="49">
        <v>-12.659297623454336</v>
      </c>
      <c r="AF180" s="49">
        <v>-0.742291338027117</v>
      </c>
      <c r="AG180"/>
      <c r="AH180" s="49">
        <v>61.309523809523803</v>
      </c>
      <c r="AI180" s="49">
        <v>168.38000500000001</v>
      </c>
      <c r="AJ180"/>
      <c r="AK180"/>
    </row>
    <row r="181" spans="1:37" x14ac:dyDescent="0.3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f t="shared" si="17"/>
        <v>99.672601335692121</v>
      </c>
      <c r="F181" s="1">
        <v>151.155304</v>
      </c>
      <c r="G181" s="2">
        <v>3904200</v>
      </c>
      <c r="H181" s="1">
        <f t="shared" si="16"/>
        <v>155.99962719109041</v>
      </c>
      <c r="M181" s="38">
        <v>156</v>
      </c>
      <c r="N181" s="49">
        <v>93.823490949231186</v>
      </c>
      <c r="O181" s="49">
        <v>-2.5134399492311843</v>
      </c>
      <c r="P181" s="49">
        <v>-0.25286073640206536</v>
      </c>
      <c r="Q181"/>
      <c r="R181" s="49">
        <v>61.706349206349202</v>
      </c>
      <c r="S181" s="49">
        <v>89.401786999999999</v>
      </c>
      <c r="T181" s="49"/>
      <c r="U181" s="29"/>
      <c r="V181" s="29"/>
      <c r="W181" s="63"/>
      <c r="X181" s="63"/>
      <c r="Y181" s="63"/>
      <c r="AC181" s="38">
        <v>156</v>
      </c>
      <c r="AD181" s="49">
        <v>156.75296936615976</v>
      </c>
      <c r="AE181" s="49">
        <v>-12.707452366159771</v>
      </c>
      <c r="AF181" s="49">
        <v>-0.74511494242116671</v>
      </c>
      <c r="AG181"/>
      <c r="AH181" s="49">
        <v>61.706349206349202</v>
      </c>
      <c r="AI181" s="49">
        <v>168.470001</v>
      </c>
      <c r="AJ181"/>
      <c r="AK181"/>
    </row>
    <row r="182" spans="1:37" x14ac:dyDescent="0.3">
      <c r="A182" s="3">
        <v>44041</v>
      </c>
      <c r="B182" s="2">
        <v>181</v>
      </c>
      <c r="C182" s="1">
        <v>94.705558999999994</v>
      </c>
      <c r="D182" s="2">
        <v>90329200</v>
      </c>
      <c r="E182" s="1">
        <f t="shared" si="17"/>
        <v>99.916314268461321</v>
      </c>
      <c r="F182" s="1">
        <v>153.71086099999999</v>
      </c>
      <c r="G182" s="2">
        <v>3311500</v>
      </c>
      <c r="H182" s="1">
        <f t="shared" si="16"/>
        <v>155.96823793379585</v>
      </c>
      <c r="M182" s="38">
        <v>157</v>
      </c>
      <c r="N182" s="49">
        <v>94.067203882000399</v>
      </c>
      <c r="O182" s="49">
        <v>-4.3689618820004057</v>
      </c>
      <c r="P182" s="49">
        <v>-0.43953264892327965</v>
      </c>
      <c r="Q182"/>
      <c r="R182" s="49">
        <v>62.103174603174594</v>
      </c>
      <c r="S182" s="49">
        <v>89.698241999999993</v>
      </c>
      <c r="T182" s="49"/>
      <c r="U182" s="29"/>
      <c r="V182" s="29"/>
      <c r="W182" s="63"/>
      <c r="X182" s="63"/>
      <c r="Y182" s="63"/>
      <c r="AC182" s="38">
        <v>157</v>
      </c>
      <c r="AD182" s="49">
        <v>156.7215801088652</v>
      </c>
      <c r="AE182" s="49">
        <v>-19.149452108865205</v>
      </c>
      <c r="AF182" s="49">
        <v>-1.1228484273914285</v>
      </c>
      <c r="AG182"/>
      <c r="AH182" s="49">
        <v>62.103174603174594</v>
      </c>
      <c r="AI182" s="49">
        <v>168.699997</v>
      </c>
      <c r="AJ182"/>
      <c r="AK182"/>
    </row>
    <row r="183" spans="1:37" x14ac:dyDescent="0.3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f t="shared" si="17"/>
        <v>100.16002720123052</v>
      </c>
      <c r="F183" s="1">
        <v>148.321335</v>
      </c>
      <c r="G183" s="2">
        <v>2749100</v>
      </c>
      <c r="H183" s="1">
        <f t="shared" si="16"/>
        <v>155.93684867650131</v>
      </c>
      <c r="M183" s="38">
        <v>158</v>
      </c>
      <c r="N183" s="49">
        <v>94.310916814769598</v>
      </c>
      <c r="O183" s="49">
        <v>-3.4218788147695989</v>
      </c>
      <c r="P183" s="49">
        <v>-0.34425282260908374</v>
      </c>
      <c r="Q183"/>
      <c r="R183" s="49">
        <v>62.499999999999993</v>
      </c>
      <c r="S183" s="49">
        <v>90.126732000000004</v>
      </c>
      <c r="T183" s="49"/>
      <c r="U183" s="29"/>
      <c r="V183" s="29"/>
      <c r="W183" s="63"/>
      <c r="X183" s="63"/>
      <c r="Y183" s="63"/>
      <c r="AC183" s="38">
        <v>158</v>
      </c>
      <c r="AD183" s="49">
        <v>156.69019085157063</v>
      </c>
      <c r="AE183" s="49">
        <v>-15.031178851570644</v>
      </c>
      <c r="AF183" s="49">
        <v>-0.88136910859772744</v>
      </c>
      <c r="AG183"/>
      <c r="AH183" s="49">
        <v>62.499999999999993</v>
      </c>
      <c r="AI183" s="49">
        <v>168.720001</v>
      </c>
      <c r="AJ183"/>
      <c r="AK183"/>
    </row>
    <row r="184" spans="1:37" x14ac:dyDescent="0.3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f t="shared" si="17"/>
        <v>100.40374013399973</v>
      </c>
      <c r="F184" s="1">
        <v>148.53015099999999</v>
      </c>
      <c r="G184" s="2">
        <v>4061200</v>
      </c>
      <c r="H184" s="1">
        <f t="shared" si="16"/>
        <v>155.90545941920675</v>
      </c>
      <c r="M184" s="38">
        <v>159</v>
      </c>
      <c r="N184" s="49">
        <v>94.554629747538797</v>
      </c>
      <c r="O184" s="49">
        <v>-6.4582247475387931</v>
      </c>
      <c r="P184" s="49">
        <v>-0.64971970625843545</v>
      </c>
      <c r="Q184"/>
      <c r="R184" s="49">
        <v>62.896825396825392</v>
      </c>
      <c r="S184" s="49">
        <v>90.707176000000004</v>
      </c>
      <c r="T184" s="49"/>
      <c r="U184" s="29"/>
      <c r="V184" s="29"/>
      <c r="W184" s="63"/>
      <c r="X184" s="63"/>
      <c r="Y184" s="63"/>
      <c r="AC184" s="38">
        <v>159</v>
      </c>
      <c r="AD184" s="49">
        <v>156.6588015942761</v>
      </c>
      <c r="AE184" s="49">
        <v>-19.225894594276099</v>
      </c>
      <c r="AF184" s="49">
        <v>-1.1273307135707693</v>
      </c>
      <c r="AG184"/>
      <c r="AH184" s="49">
        <v>62.896825396825392</v>
      </c>
      <c r="AI184" s="49">
        <v>168.98161300000001</v>
      </c>
      <c r="AJ184"/>
      <c r="AK184"/>
    </row>
    <row r="185" spans="1:37" x14ac:dyDescent="0.3">
      <c r="A185" s="3">
        <v>44046</v>
      </c>
      <c r="B185" s="2">
        <v>184</v>
      </c>
      <c r="C185" s="1">
        <v>108.554153</v>
      </c>
      <c r="D185" s="2">
        <v>308151200</v>
      </c>
      <c r="E185" s="1">
        <f t="shared" si="17"/>
        <v>100.64745306676895</v>
      </c>
      <c r="F185" s="1">
        <v>147.694885</v>
      </c>
      <c r="G185" s="2">
        <v>2105400</v>
      </c>
      <c r="H185" s="1">
        <f t="shared" si="16"/>
        <v>155.87407016191219</v>
      </c>
      <c r="M185" s="38">
        <v>160</v>
      </c>
      <c r="N185" s="49">
        <v>94.798342680308011</v>
      </c>
      <c r="O185" s="49">
        <v>-4.6716106803080066</v>
      </c>
      <c r="P185" s="49">
        <v>-0.46998016291089995</v>
      </c>
      <c r="Q185"/>
      <c r="R185" s="49">
        <v>63.293650793650791</v>
      </c>
      <c r="S185" s="49">
        <v>90.707176000000004</v>
      </c>
      <c r="T185" s="49"/>
      <c r="U185" s="29"/>
      <c r="V185" s="29"/>
      <c r="W185" s="63"/>
      <c r="X185" s="63"/>
      <c r="Y185" s="63"/>
      <c r="AC185" s="38">
        <v>160</v>
      </c>
      <c r="AD185" s="49">
        <v>156.62741233698154</v>
      </c>
      <c r="AE185" s="49">
        <v>-14.19278133698154</v>
      </c>
      <c r="AF185" s="49">
        <v>-0.83220878142839594</v>
      </c>
      <c r="AG185"/>
      <c r="AH185" s="49">
        <v>63.293650793650791</v>
      </c>
      <c r="AI185" s="49">
        <v>169.40713500000001</v>
      </c>
      <c r="AJ185"/>
      <c r="AK185"/>
    </row>
    <row r="186" spans="1:37" x14ac:dyDescent="0.3">
      <c r="A186" s="3">
        <v>44047</v>
      </c>
      <c r="B186" s="2">
        <v>185</v>
      </c>
      <c r="C186" s="1">
        <v>109.279099</v>
      </c>
      <c r="D186" s="2">
        <v>173071600</v>
      </c>
      <c r="E186" s="1">
        <f t="shared" si="17"/>
        <v>100.89116599953815</v>
      </c>
      <c r="F186" s="1">
        <v>146.501633</v>
      </c>
      <c r="G186" s="2">
        <v>3078300</v>
      </c>
      <c r="H186" s="1">
        <f t="shared" si="16"/>
        <v>155.84268090461762</v>
      </c>
      <c r="M186" s="38">
        <v>161</v>
      </c>
      <c r="N186" s="49">
        <v>95.042055613077224</v>
      </c>
      <c r="O186" s="49">
        <v>-4.1629896130772295</v>
      </c>
      <c r="P186" s="49">
        <v>-0.41881112756198768</v>
      </c>
      <c r="Q186"/>
      <c r="R186" s="49">
        <v>63.690476190476183</v>
      </c>
      <c r="S186" s="49">
        <v>90.879065999999995</v>
      </c>
      <c r="T186" s="49"/>
      <c r="U186" s="29"/>
      <c r="V186" s="29"/>
      <c r="W186" s="63"/>
      <c r="X186" s="63"/>
      <c r="Y186" s="63"/>
      <c r="AC186" s="38">
        <v>161</v>
      </c>
      <c r="AD186" s="49">
        <v>156.59602307968697</v>
      </c>
      <c r="AE186" s="49">
        <v>-12.819000079686958</v>
      </c>
      <c r="AF186" s="49">
        <v>-0.75165566087102398</v>
      </c>
      <c r="AG186"/>
      <c r="AH186" s="49">
        <v>63.690476190476183</v>
      </c>
      <c r="AI186" s="49">
        <v>170</v>
      </c>
      <c r="AJ186"/>
      <c r="AK186"/>
    </row>
    <row r="187" spans="1:37" x14ac:dyDescent="0.3">
      <c r="A187" s="3">
        <v>44048</v>
      </c>
      <c r="B187" s="2">
        <v>186</v>
      </c>
      <c r="C187" s="1">
        <v>109.675194</v>
      </c>
      <c r="D187" s="2">
        <v>121992000</v>
      </c>
      <c r="E187" s="1">
        <f t="shared" si="17"/>
        <v>101.13487893230734</v>
      </c>
      <c r="F187" s="1">
        <v>149.972015</v>
      </c>
      <c r="G187" s="2">
        <v>4181000</v>
      </c>
      <c r="H187" s="1">
        <f t="shared" si="16"/>
        <v>155.81129164732309</v>
      </c>
      <c r="M187" s="38">
        <v>162</v>
      </c>
      <c r="N187" s="49">
        <v>95.285768545846423</v>
      </c>
      <c r="O187" s="49">
        <v>-4.5785925458464192</v>
      </c>
      <c r="P187" s="49">
        <v>-0.46062221744421084</v>
      </c>
      <c r="Q187"/>
      <c r="R187" s="49">
        <v>64.087301587301582</v>
      </c>
      <c r="S187" s="49">
        <v>90.889037999999999</v>
      </c>
      <c r="T187" s="49"/>
      <c r="U187" s="29"/>
      <c r="V187" s="29"/>
      <c r="W187" s="63"/>
      <c r="X187" s="63"/>
      <c r="Y187" s="63"/>
      <c r="AC187" s="38">
        <v>162</v>
      </c>
      <c r="AD187" s="49">
        <v>156.56463382239241</v>
      </c>
      <c r="AE187" s="49">
        <v>-13.264905822392421</v>
      </c>
      <c r="AF187" s="49">
        <v>-0.777801816861035</v>
      </c>
      <c r="AG187"/>
      <c r="AH187" s="49">
        <v>64.087301587301582</v>
      </c>
      <c r="AI187" s="49">
        <v>170.055115</v>
      </c>
      <c r="AJ187"/>
      <c r="AK187"/>
    </row>
    <row r="188" spans="1:37" x14ac:dyDescent="0.3">
      <c r="A188" s="3">
        <v>44049</v>
      </c>
      <c r="B188" s="2">
        <v>187</v>
      </c>
      <c r="C188" s="1">
        <v>113.501678</v>
      </c>
      <c r="D188" s="2">
        <v>202428800</v>
      </c>
      <c r="E188" s="1">
        <f t="shared" si="17"/>
        <v>101.37859186507656</v>
      </c>
      <c r="F188" s="1">
        <v>151.72210699999999</v>
      </c>
      <c r="G188" s="2">
        <v>2502700</v>
      </c>
      <c r="H188" s="1">
        <f t="shared" si="16"/>
        <v>155.77990239002852</v>
      </c>
      <c r="M188" s="38">
        <v>163</v>
      </c>
      <c r="N188" s="49">
        <v>95.529481478615622</v>
      </c>
      <c r="O188" s="49">
        <v>-4.8223054786156183</v>
      </c>
      <c r="P188" s="49">
        <v>-0.48514057988592219</v>
      </c>
      <c r="Q188"/>
      <c r="R188" s="49">
        <v>64.484126984126974</v>
      </c>
      <c r="S188" s="49">
        <v>91.310051000000001</v>
      </c>
      <c r="T188" s="49"/>
      <c r="U188" s="29"/>
      <c r="V188" s="29"/>
      <c r="W188" s="63"/>
      <c r="X188" s="63"/>
      <c r="Y188" s="63"/>
      <c r="AC188" s="38">
        <v>163</v>
      </c>
      <c r="AD188" s="49">
        <v>156.53324456509787</v>
      </c>
      <c r="AE188" s="49">
        <v>-12.328624565097869</v>
      </c>
      <c r="AF188" s="49">
        <v>-0.72290197265804812</v>
      </c>
      <c r="AG188"/>
      <c r="AH188" s="49">
        <v>64.484126984126974</v>
      </c>
      <c r="AI188" s="49">
        <v>170.06492600000001</v>
      </c>
      <c r="AJ188"/>
      <c r="AK188"/>
    </row>
    <row r="189" spans="1:37" x14ac:dyDescent="0.3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f t="shared" si="17"/>
        <v>101.62230479784577</v>
      </c>
      <c r="F189" s="1">
        <v>154.23788500000001</v>
      </c>
      <c r="G189" s="2">
        <v>2519500</v>
      </c>
      <c r="H189" s="1">
        <f t="shared" si="16"/>
        <v>155.74851313273396</v>
      </c>
      <c r="M189" s="38">
        <v>164</v>
      </c>
      <c r="N189" s="49">
        <v>95.773194411384821</v>
      </c>
      <c r="O189" s="49">
        <v>-2.6395804113848271</v>
      </c>
      <c r="P189" s="49">
        <v>-0.26555090238754014</v>
      </c>
      <c r="Q189"/>
      <c r="R189" s="49">
        <v>64.88095238095238</v>
      </c>
      <c r="S189" s="49">
        <v>92.289092999999994</v>
      </c>
      <c r="T189" s="49"/>
      <c r="U189" s="29"/>
      <c r="V189" s="29"/>
      <c r="W189" s="63"/>
      <c r="X189" s="63"/>
      <c r="Y189" s="63"/>
      <c r="AC189" s="38">
        <v>164</v>
      </c>
      <c r="AD189" s="49">
        <v>156.50185530780331</v>
      </c>
      <c r="AE189" s="49">
        <v>-10.109613307803301</v>
      </c>
      <c r="AF189" s="49">
        <v>-0.59278789490521289</v>
      </c>
      <c r="AG189"/>
      <c r="AH189" s="49">
        <v>64.88095238095238</v>
      </c>
      <c r="AI189" s="49">
        <v>170.16999799999999</v>
      </c>
      <c r="AJ189"/>
      <c r="AK189"/>
    </row>
    <row r="190" spans="1:37" x14ac:dyDescent="0.3">
      <c r="A190" s="3">
        <v>44053</v>
      </c>
      <c r="B190" s="2">
        <v>189</v>
      </c>
      <c r="C190" s="1">
        <v>112.533356</v>
      </c>
      <c r="D190" s="2">
        <v>212403600</v>
      </c>
      <c r="E190" s="1">
        <f t="shared" si="17"/>
        <v>101.86601773061497</v>
      </c>
      <c r="F190" s="1">
        <v>158.53358499999999</v>
      </c>
      <c r="G190" s="2">
        <v>2858800</v>
      </c>
      <c r="H190" s="1">
        <f t="shared" si="16"/>
        <v>155.7171238754394</v>
      </c>
      <c r="M190" s="38">
        <v>165</v>
      </c>
      <c r="N190" s="49">
        <v>96.016907344154035</v>
      </c>
      <c r="O190" s="49">
        <v>-3.1722723441540381</v>
      </c>
      <c r="P190" s="49">
        <v>-0.31914154991292204</v>
      </c>
      <c r="Q190"/>
      <c r="R190" s="49">
        <v>65.277777777777771</v>
      </c>
      <c r="S190" s="49">
        <v>92.518287999999998</v>
      </c>
      <c r="T190" s="49"/>
      <c r="U190" s="29"/>
      <c r="V190" s="29"/>
      <c r="W190" s="63"/>
      <c r="X190" s="63"/>
      <c r="Y190" s="63"/>
      <c r="AC190" s="38">
        <v>165</v>
      </c>
      <c r="AD190" s="49">
        <v>156.47046605050875</v>
      </c>
      <c r="AE190" s="49">
        <v>-12.315574050508758</v>
      </c>
      <c r="AF190" s="49">
        <v>-0.72213674189845645</v>
      </c>
      <c r="AG190"/>
      <c r="AH190" s="49">
        <v>65.277777777777771</v>
      </c>
      <c r="AI190" s="49">
        <v>170.33999600000001</v>
      </c>
      <c r="AJ190"/>
      <c r="AK190"/>
    </row>
    <row r="191" spans="1:37" x14ac:dyDescent="0.3">
      <c r="A191" s="3">
        <v>44054</v>
      </c>
      <c r="B191" s="2">
        <v>190</v>
      </c>
      <c r="C191" s="1">
        <v>109.186623</v>
      </c>
      <c r="D191" s="2">
        <v>187902400</v>
      </c>
      <c r="E191" s="1">
        <f t="shared" si="17"/>
        <v>102.10973066338417</v>
      </c>
      <c r="F191" s="1">
        <v>159.378815</v>
      </c>
      <c r="G191" s="2">
        <v>3773700</v>
      </c>
      <c r="H191" s="1">
        <f t="shared" si="16"/>
        <v>155.68573461814486</v>
      </c>
      <c r="M191" s="38">
        <v>166</v>
      </c>
      <c r="N191" s="49">
        <v>96.260620276923248</v>
      </c>
      <c r="O191" s="49">
        <v>-1.2536242769232473</v>
      </c>
      <c r="P191" s="49">
        <v>-0.12611893032546143</v>
      </c>
      <c r="Q191"/>
      <c r="R191" s="49">
        <v>65.674603174603163</v>
      </c>
      <c r="S191" s="49">
        <v>92.844634999999997</v>
      </c>
      <c r="T191" s="49"/>
      <c r="U191" s="29"/>
      <c r="V191" s="29"/>
      <c r="W191" s="63"/>
      <c r="X191" s="63"/>
      <c r="Y191" s="63"/>
      <c r="AC191" s="38">
        <v>166</v>
      </c>
      <c r="AD191" s="49">
        <v>156.43907679321418</v>
      </c>
      <c r="AE191" s="49">
        <v>-11.667668793214176</v>
      </c>
      <c r="AF191" s="49">
        <v>-0.68414613020283177</v>
      </c>
      <c r="AG191"/>
      <c r="AH191" s="49">
        <v>65.674603174603163</v>
      </c>
      <c r="AI191" s="49">
        <v>170.37908899999999</v>
      </c>
      <c r="AJ191"/>
      <c r="AK191"/>
    </row>
    <row r="192" spans="1:37" x14ac:dyDescent="0.3">
      <c r="A192" s="3">
        <v>44055</v>
      </c>
      <c r="B192" s="2">
        <v>191</v>
      </c>
      <c r="C192" s="1">
        <v>112.815369</v>
      </c>
      <c r="D192" s="2">
        <v>165944800</v>
      </c>
      <c r="E192" s="1">
        <f t="shared" si="17"/>
        <v>102.35344359615337</v>
      </c>
      <c r="F192" s="1">
        <v>159.16999799999999</v>
      </c>
      <c r="G192" s="2">
        <v>2670100</v>
      </c>
      <c r="H192" s="1">
        <f t="shared" si="16"/>
        <v>155.6543453608503</v>
      </c>
      <c r="M192" s="38">
        <v>167</v>
      </c>
      <c r="N192" s="49">
        <v>96.504333209692447</v>
      </c>
      <c r="O192" s="49">
        <v>-1.088775209692443</v>
      </c>
      <c r="P192" s="49">
        <v>-0.10953454502995234</v>
      </c>
      <c r="Q192"/>
      <c r="R192" s="49">
        <v>66.071428571428569</v>
      </c>
      <c r="S192" s="49">
        <v>92.924355000000006</v>
      </c>
      <c r="T192" s="49"/>
      <c r="U192" s="29"/>
      <c r="V192" s="29"/>
      <c r="W192" s="63"/>
      <c r="X192" s="63"/>
      <c r="Y192" s="63"/>
      <c r="AC192" s="38">
        <v>167</v>
      </c>
      <c r="AD192" s="49">
        <v>156.40768753591965</v>
      </c>
      <c r="AE192" s="49">
        <v>-15.832553535919658</v>
      </c>
      <c r="AF192" s="49">
        <v>-0.92835856286289786</v>
      </c>
      <c r="AG192"/>
      <c r="AH192" s="49">
        <v>66.071428571428569</v>
      </c>
      <c r="AI192" s="49">
        <v>170.84053</v>
      </c>
      <c r="AJ192"/>
      <c r="AK192"/>
    </row>
    <row r="193" spans="1:37" x14ac:dyDescent="0.3">
      <c r="A193" s="3">
        <v>44056</v>
      </c>
      <c r="B193" s="2">
        <v>192</v>
      </c>
      <c r="C193" s="1">
        <v>114.81192</v>
      </c>
      <c r="D193" s="2">
        <v>210082000</v>
      </c>
      <c r="E193" s="1">
        <f t="shared" si="17"/>
        <v>102.59715652892258</v>
      </c>
      <c r="F193" s="1">
        <v>158.979996</v>
      </c>
      <c r="G193" s="2">
        <v>2574900</v>
      </c>
      <c r="H193" s="1">
        <f t="shared" si="16"/>
        <v>155.62295610355574</v>
      </c>
      <c r="M193" s="38">
        <v>168</v>
      </c>
      <c r="N193" s="49">
        <v>96.748046142461646</v>
      </c>
      <c r="O193" s="49">
        <v>-1.1655801424616499</v>
      </c>
      <c r="P193" s="49">
        <v>-0.11726138643122523</v>
      </c>
      <c r="Q193"/>
      <c r="R193" s="49">
        <v>66.468253968253961</v>
      </c>
      <c r="S193" s="49">
        <v>93.133613999999994</v>
      </c>
      <c r="T193" s="49"/>
      <c r="U193" s="29"/>
      <c r="V193" s="29"/>
      <c r="W193" s="63"/>
      <c r="X193" s="63"/>
      <c r="Y193" s="63"/>
      <c r="AC193" s="38">
        <v>168</v>
      </c>
      <c r="AD193" s="49">
        <v>156.37629827862509</v>
      </c>
      <c r="AE193" s="49">
        <v>-14.727235278625074</v>
      </c>
      <c r="AF193" s="49">
        <v>-0.86354705494535844</v>
      </c>
      <c r="AG193"/>
      <c r="AH193" s="49">
        <v>66.468253968253961</v>
      </c>
      <c r="AI193" s="49">
        <v>170.86998</v>
      </c>
      <c r="AJ193"/>
      <c r="AK193"/>
    </row>
    <row r="194" spans="1:37" x14ac:dyDescent="0.3">
      <c r="A194" s="3">
        <v>44057</v>
      </c>
      <c r="B194" s="2">
        <v>193</v>
      </c>
      <c r="C194" s="1">
        <v>114.709602</v>
      </c>
      <c r="D194" s="2">
        <v>165565200</v>
      </c>
      <c r="E194" s="1">
        <f t="shared" si="17"/>
        <v>102.8408694616918</v>
      </c>
      <c r="F194" s="1">
        <v>160.279999</v>
      </c>
      <c r="G194" s="2">
        <v>2844700</v>
      </c>
      <c r="H194" s="1">
        <f t="shared" si="16"/>
        <v>155.59156684626117</v>
      </c>
      <c r="M194" s="38">
        <v>169</v>
      </c>
      <c r="N194" s="49">
        <v>96.99175907523086</v>
      </c>
      <c r="O194" s="49">
        <v>-1.8502340752308584</v>
      </c>
      <c r="P194" s="49">
        <v>-0.18613993579682561</v>
      </c>
      <c r="Q194"/>
      <c r="R194" s="49">
        <v>66.865079365079353</v>
      </c>
      <c r="S194" s="49">
        <v>94.476364000000004</v>
      </c>
      <c r="T194" s="49"/>
      <c r="U194" s="29"/>
      <c r="V194" s="29"/>
      <c r="W194" s="63"/>
      <c r="X194" s="63"/>
      <c r="Y194" s="63"/>
      <c r="AC194" s="38">
        <v>169</v>
      </c>
      <c r="AD194" s="49">
        <v>156.34490902133052</v>
      </c>
      <c r="AE194" s="49">
        <v>-13.661681021330509</v>
      </c>
      <c r="AF194" s="49">
        <v>-0.80106715132714756</v>
      </c>
      <c r="AG194"/>
      <c r="AH194" s="49">
        <v>66.865079365079353</v>
      </c>
      <c r="AI194" s="49">
        <v>171.144913</v>
      </c>
      <c r="AJ194"/>
      <c r="AK194"/>
    </row>
    <row r="195" spans="1:37" x14ac:dyDescent="0.3">
      <c r="A195" s="3">
        <v>44060</v>
      </c>
      <c r="B195" s="2">
        <v>194</v>
      </c>
      <c r="C195" s="1">
        <v>114.41011</v>
      </c>
      <c r="D195" s="2">
        <v>119561600</v>
      </c>
      <c r="E195" s="1">
        <f t="shared" si="17"/>
        <v>103.08458239446099</v>
      </c>
      <c r="F195" s="1">
        <v>158.759995</v>
      </c>
      <c r="G195" s="2">
        <v>2817200</v>
      </c>
      <c r="H195" s="1">
        <f t="shared" ref="H195:H258" si="18">$K$7+$J$7*B195</f>
        <v>155.56017758896664</v>
      </c>
      <c r="M195" s="38">
        <v>170</v>
      </c>
      <c r="N195" s="49">
        <v>97.235472008000073</v>
      </c>
      <c r="O195" s="49">
        <v>-0.5195070080000761</v>
      </c>
      <c r="P195" s="49">
        <v>-5.2264198573399152E-2</v>
      </c>
      <c r="Q195"/>
      <c r="R195" s="49">
        <v>67.261904761904759</v>
      </c>
      <c r="S195" s="49">
        <v>94.705558999999994</v>
      </c>
      <c r="T195" s="49"/>
      <c r="U195" s="29"/>
      <c r="V195" s="29"/>
      <c r="W195" s="63"/>
      <c r="X195" s="63"/>
      <c r="Y195" s="63"/>
      <c r="AC195" s="38">
        <v>170</v>
      </c>
      <c r="AD195" s="49">
        <v>156.31351976403596</v>
      </c>
      <c r="AE195" s="49">
        <v>-9.046216764035961</v>
      </c>
      <c r="AF195" s="49">
        <v>-0.53043451110736195</v>
      </c>
      <c r="AG195"/>
      <c r="AH195" s="49">
        <v>67.261904761904759</v>
      </c>
      <c r="AI195" s="49">
        <v>171.31179800000001</v>
      </c>
      <c r="AJ195"/>
      <c r="AK195"/>
    </row>
    <row r="196" spans="1:37" x14ac:dyDescent="0.3">
      <c r="A196" s="3">
        <v>44061</v>
      </c>
      <c r="B196" s="2">
        <v>195</v>
      </c>
      <c r="C196" s="1">
        <v>115.363472</v>
      </c>
      <c r="D196" s="2">
        <v>105633600</v>
      </c>
      <c r="E196" s="1">
        <f t="shared" ref="E196:E258" si="19">$K$6+$J$6*B196</f>
        <v>103.32829532723019</v>
      </c>
      <c r="F196" s="1">
        <v>157.38000500000001</v>
      </c>
      <c r="G196" s="2">
        <v>1869300</v>
      </c>
      <c r="H196" s="1">
        <f t="shared" si="18"/>
        <v>155.52878833167208</v>
      </c>
      <c r="M196" s="38">
        <v>171</v>
      </c>
      <c r="N196" s="49">
        <v>97.479184940769272</v>
      </c>
      <c r="O196" s="49">
        <v>-9.807394076926812E-2</v>
      </c>
      <c r="P196" s="49">
        <v>-9.8665770361274219E-3</v>
      </c>
      <c r="Q196"/>
      <c r="R196" s="49">
        <v>67.658730158730151</v>
      </c>
      <c r="S196" s="49">
        <v>95.006996000000001</v>
      </c>
      <c r="T196" s="49"/>
      <c r="U196" s="29"/>
      <c r="V196" s="29"/>
      <c r="W196" s="63"/>
      <c r="X196" s="63"/>
      <c r="Y196" s="63"/>
      <c r="AC196" s="38">
        <v>171</v>
      </c>
      <c r="AD196" s="49">
        <v>156.28213050674142</v>
      </c>
      <c r="AE196" s="49">
        <v>-5.2063705067414219</v>
      </c>
      <c r="AF196" s="49">
        <v>-0.30528105465771221</v>
      </c>
      <c r="AG196"/>
      <c r="AH196" s="49">
        <v>67.658730158730151</v>
      </c>
      <c r="AI196" s="49">
        <v>171.45906099999999</v>
      </c>
      <c r="AJ196"/>
      <c r="AK196"/>
    </row>
    <row r="197" spans="1:37" x14ac:dyDescent="0.3">
      <c r="A197" s="3">
        <v>44062</v>
      </c>
      <c r="B197" s="2">
        <v>196</v>
      </c>
      <c r="C197" s="1">
        <v>115.508217</v>
      </c>
      <c r="D197" s="2">
        <v>145538000</v>
      </c>
      <c r="E197" s="1">
        <f t="shared" si="19"/>
        <v>103.57200825999941</v>
      </c>
      <c r="F197" s="1">
        <v>156.85000600000001</v>
      </c>
      <c r="G197" s="2">
        <v>2098100</v>
      </c>
      <c r="H197" s="1">
        <f t="shared" si="18"/>
        <v>155.49739907437751</v>
      </c>
      <c r="M197" s="38">
        <v>172</v>
      </c>
      <c r="N197" s="49">
        <v>97.722897873538471</v>
      </c>
      <c r="O197" s="49">
        <v>-1.5400518735384736</v>
      </c>
      <c r="P197" s="49">
        <v>-0.15493453542004654</v>
      </c>
      <c r="Q197"/>
      <c r="R197" s="49">
        <v>68.055555555555543</v>
      </c>
      <c r="S197" s="49">
        <v>95.141525000000001</v>
      </c>
      <c r="T197" s="49"/>
      <c r="U197" s="29"/>
      <c r="V197" s="29"/>
      <c r="W197" s="63"/>
      <c r="X197" s="63"/>
      <c r="Y197" s="63"/>
      <c r="AC197" s="38">
        <v>172</v>
      </c>
      <c r="AD197" s="49">
        <v>156.25074124944686</v>
      </c>
      <c r="AE197" s="49">
        <v>-4.0314422494468545</v>
      </c>
      <c r="AF197" s="49">
        <v>-0.23638789058696552</v>
      </c>
      <c r="AG197"/>
      <c r="AH197" s="49">
        <v>68.055555555555543</v>
      </c>
      <c r="AI197" s="49">
        <v>171.550003</v>
      </c>
      <c r="AJ197"/>
      <c r="AK197"/>
    </row>
    <row r="198" spans="1:37" x14ac:dyDescent="0.3">
      <c r="A198" s="3">
        <v>44063</v>
      </c>
      <c r="B198" s="2">
        <v>197</v>
      </c>
      <c r="C198" s="1">
        <v>118.071297</v>
      </c>
      <c r="D198" s="2">
        <v>126907200</v>
      </c>
      <c r="E198" s="1">
        <f t="shared" si="19"/>
        <v>103.81572119276862</v>
      </c>
      <c r="F198" s="1">
        <v>156.16999799999999</v>
      </c>
      <c r="G198" s="2">
        <v>1600300</v>
      </c>
      <c r="H198" s="1">
        <f t="shared" si="18"/>
        <v>155.46600981708298</v>
      </c>
      <c r="M198" s="38">
        <v>173</v>
      </c>
      <c r="N198" s="49">
        <v>97.966610806307671</v>
      </c>
      <c r="O198" s="49">
        <v>-1.9780778063076667</v>
      </c>
      <c r="P198" s="49">
        <v>-0.19900145651641055</v>
      </c>
      <c r="Q198"/>
      <c r="R198" s="49">
        <v>68.452380952380949</v>
      </c>
      <c r="S198" s="49">
        <v>95.415558000000004</v>
      </c>
      <c r="T198" s="49"/>
      <c r="U198" s="29"/>
      <c r="V198" s="29"/>
      <c r="W198" s="63"/>
      <c r="X198" s="63"/>
      <c r="Y198" s="63"/>
      <c r="AC198" s="38">
        <v>173</v>
      </c>
      <c r="AD198" s="49">
        <v>156.2193519921523</v>
      </c>
      <c r="AE198" s="49">
        <v>-2.0908419921522921</v>
      </c>
      <c r="AF198" s="49">
        <v>-0.12259873700121686</v>
      </c>
      <c r="AG198"/>
      <c r="AH198" s="49">
        <v>68.452380952380949</v>
      </c>
      <c r="AI198" s="49">
        <v>171.550003</v>
      </c>
      <c r="AJ198"/>
      <c r="AK198"/>
    </row>
    <row r="199" spans="1:37" x14ac:dyDescent="0.3">
      <c r="A199" s="3">
        <v>44064</v>
      </c>
      <c r="B199" s="2">
        <v>198</v>
      </c>
      <c r="C199" s="1">
        <v>124.1558</v>
      </c>
      <c r="D199" s="2">
        <v>338054800</v>
      </c>
      <c r="E199" s="1">
        <f t="shared" si="19"/>
        <v>104.05943412553782</v>
      </c>
      <c r="F199" s="1">
        <v>157.5</v>
      </c>
      <c r="G199" s="2">
        <v>2507800</v>
      </c>
      <c r="H199" s="1">
        <f t="shared" si="18"/>
        <v>155.43462055978841</v>
      </c>
      <c r="M199" s="38">
        <v>174</v>
      </c>
      <c r="N199" s="49">
        <v>98.210323739076884</v>
      </c>
      <c r="O199" s="49">
        <v>-0.19893273907688069</v>
      </c>
      <c r="P199" s="49">
        <v>-2.0013320355175595E-2</v>
      </c>
      <c r="Q199"/>
      <c r="R199" s="49">
        <v>68.849206349206341</v>
      </c>
      <c r="S199" s="49">
        <v>95.582465999999997</v>
      </c>
      <c r="T199" s="49"/>
      <c r="U199" s="29"/>
      <c r="V199" s="29"/>
      <c r="W199" s="63"/>
      <c r="X199" s="63"/>
      <c r="Y199" s="63"/>
      <c r="AC199" s="38">
        <v>174</v>
      </c>
      <c r="AD199" s="49">
        <v>156.18796273485776</v>
      </c>
      <c r="AE199" s="49">
        <v>-3.6604057348577612</v>
      </c>
      <c r="AF199" s="49">
        <v>-0.21463177116680268</v>
      </c>
      <c r="AG199"/>
      <c r="AH199" s="49">
        <v>68.849206349206341</v>
      </c>
      <c r="AI199" s="49">
        <v>171.58999600000001</v>
      </c>
      <c r="AJ199"/>
      <c r="AK199"/>
    </row>
    <row r="200" spans="1:37" x14ac:dyDescent="0.3">
      <c r="A200" s="3">
        <v>44067</v>
      </c>
      <c r="B200" s="2">
        <v>199</v>
      </c>
      <c r="C200" s="1">
        <v>125.640739</v>
      </c>
      <c r="D200" s="2">
        <v>345937600</v>
      </c>
      <c r="E200" s="1">
        <f t="shared" si="19"/>
        <v>104.30314705830702</v>
      </c>
      <c r="F200" s="1">
        <v>159.36999499999999</v>
      </c>
      <c r="G200" s="2">
        <v>2087000</v>
      </c>
      <c r="H200" s="1">
        <f t="shared" si="18"/>
        <v>155.40323130249385</v>
      </c>
      <c r="M200" s="38">
        <v>175</v>
      </c>
      <c r="N200" s="49">
        <v>98.454036671846097</v>
      </c>
      <c r="O200" s="49">
        <v>-1.7953756718461023</v>
      </c>
      <c r="P200" s="49">
        <v>-0.18062099102078111</v>
      </c>
      <c r="Q200"/>
      <c r="R200" s="49">
        <v>69.246031746031733</v>
      </c>
      <c r="S200" s="49">
        <v>95.851517000000001</v>
      </c>
      <c r="T200" s="49"/>
      <c r="U200" s="29"/>
      <c r="V200" s="29"/>
      <c r="W200" s="63"/>
      <c r="X200" s="63"/>
      <c r="Y200" s="63"/>
      <c r="AC200" s="38">
        <v>175</v>
      </c>
      <c r="AD200" s="49">
        <v>156.1565734775632</v>
      </c>
      <c r="AE200" s="49">
        <v>-2.2667264775631963</v>
      </c>
      <c r="AF200" s="49">
        <v>-0.13291191028280419</v>
      </c>
      <c r="AG200"/>
      <c r="AH200" s="49">
        <v>69.246031746031733</v>
      </c>
      <c r="AI200" s="49">
        <v>172.01869199999999</v>
      </c>
      <c r="AJ200"/>
      <c r="AK200"/>
    </row>
    <row r="201" spans="1:37" x14ac:dyDescent="0.3">
      <c r="A201" s="3">
        <v>44068</v>
      </c>
      <c r="B201" s="2">
        <v>200</v>
      </c>
      <c r="C201" s="1">
        <v>124.610016</v>
      </c>
      <c r="D201" s="2">
        <v>211495600</v>
      </c>
      <c r="E201" s="1">
        <f t="shared" si="19"/>
        <v>104.54685999107622</v>
      </c>
      <c r="F201" s="1">
        <v>164.529999</v>
      </c>
      <c r="G201" s="2">
        <v>7400500</v>
      </c>
      <c r="H201" s="1">
        <f t="shared" si="18"/>
        <v>155.37184204519929</v>
      </c>
      <c r="M201" s="38">
        <v>176</v>
      </c>
      <c r="N201" s="49">
        <v>98.697749604615296</v>
      </c>
      <c r="O201" s="49">
        <v>-1.7675506046152947</v>
      </c>
      <c r="P201" s="49">
        <v>-0.17782169319288946</v>
      </c>
      <c r="Q201"/>
      <c r="R201" s="49">
        <v>69.642857142857139</v>
      </c>
      <c r="S201" s="49">
        <v>95.988533000000004</v>
      </c>
      <c r="T201" s="49"/>
      <c r="U201" s="29"/>
      <c r="V201" s="29"/>
      <c r="W201" s="63"/>
      <c r="X201" s="63"/>
      <c r="Y201" s="63"/>
      <c r="AC201" s="38">
        <v>176</v>
      </c>
      <c r="AD201" s="49">
        <v>156.12518422026864</v>
      </c>
      <c r="AE201" s="49">
        <v>-2.3844922202686405</v>
      </c>
      <c r="AF201" s="49">
        <v>-0.13981722946612299</v>
      </c>
      <c r="AG201"/>
      <c r="AH201" s="49">
        <v>69.642857142857139</v>
      </c>
      <c r="AI201" s="49">
        <v>172.07759100000001</v>
      </c>
      <c r="AJ201"/>
      <c r="AK201"/>
    </row>
    <row r="202" spans="1:37" x14ac:dyDescent="0.3">
      <c r="A202" s="3">
        <v>44069</v>
      </c>
      <c r="B202" s="2">
        <v>201</v>
      </c>
      <c r="C202" s="1">
        <v>126.304596</v>
      </c>
      <c r="D202" s="2">
        <v>163022400</v>
      </c>
      <c r="E202" s="1">
        <f t="shared" si="19"/>
        <v>104.79057292384543</v>
      </c>
      <c r="F202" s="1">
        <v>165.30999800000001</v>
      </c>
      <c r="G202" s="2">
        <v>3466600</v>
      </c>
      <c r="H202" s="1">
        <f t="shared" si="18"/>
        <v>155.34045278790475</v>
      </c>
      <c r="M202" s="38">
        <v>177</v>
      </c>
      <c r="N202" s="49">
        <v>98.941462537384496</v>
      </c>
      <c r="O202" s="49">
        <v>-6.4231745373844973</v>
      </c>
      <c r="P202" s="49">
        <v>-0.64619353410804314</v>
      </c>
      <c r="Q202"/>
      <c r="R202" s="49">
        <v>70.039682539682531</v>
      </c>
      <c r="S202" s="49">
        <v>96.182845999999998</v>
      </c>
      <c r="T202" s="49"/>
      <c r="U202" s="29"/>
      <c r="V202" s="29"/>
      <c r="W202" s="63"/>
      <c r="X202" s="63"/>
      <c r="Y202" s="63"/>
      <c r="AC202" s="38">
        <v>177</v>
      </c>
      <c r="AD202" s="49">
        <v>156.09379496297407</v>
      </c>
      <c r="AE202" s="49">
        <v>-3.2281639629740653</v>
      </c>
      <c r="AF202" s="49">
        <v>-0.18928681659299509</v>
      </c>
      <c r="AG202"/>
      <c r="AH202" s="49">
        <v>70.039682539682531</v>
      </c>
      <c r="AI202" s="49">
        <v>172.08738700000001</v>
      </c>
      <c r="AJ202"/>
      <c r="AK202"/>
    </row>
    <row r="203" spans="1:37" x14ac:dyDescent="0.3">
      <c r="A203" s="3">
        <v>44070</v>
      </c>
      <c r="B203" s="2">
        <v>202</v>
      </c>
      <c r="C203" s="1">
        <v>124.794701</v>
      </c>
      <c r="D203" s="2">
        <v>155552400</v>
      </c>
      <c r="E203" s="1">
        <f t="shared" si="19"/>
        <v>105.03428585661464</v>
      </c>
      <c r="F203" s="1">
        <v>165.990005</v>
      </c>
      <c r="G203" s="2">
        <v>4281100</v>
      </c>
      <c r="H203" s="1">
        <f t="shared" si="18"/>
        <v>155.30906353061019</v>
      </c>
      <c r="M203" s="38">
        <v>178</v>
      </c>
      <c r="N203" s="49">
        <v>99.185175470153709</v>
      </c>
      <c r="O203" s="49">
        <v>-6.8960824701537149</v>
      </c>
      <c r="P203" s="49">
        <v>-0.69376970483254363</v>
      </c>
      <c r="Q203"/>
      <c r="R203" s="49">
        <v>70.436507936507937</v>
      </c>
      <c r="S203" s="49">
        <v>96.658660999999995</v>
      </c>
      <c r="T203" s="49"/>
      <c r="U203" s="29"/>
      <c r="V203" s="29"/>
      <c r="W203" s="63"/>
      <c r="X203" s="63"/>
      <c r="Y203" s="63"/>
      <c r="AC203" s="38">
        <v>178</v>
      </c>
      <c r="AD203" s="49">
        <v>156.06240570567954</v>
      </c>
      <c r="AE203" s="49">
        <v>-7.4725927056795456</v>
      </c>
      <c r="AF203" s="49">
        <v>-0.4381633960286796</v>
      </c>
      <c r="AG203"/>
      <c r="AH203" s="49">
        <v>70.436507936507937</v>
      </c>
      <c r="AI203" s="49">
        <v>172.26414500000001</v>
      </c>
      <c r="AJ203"/>
      <c r="AK203"/>
    </row>
    <row r="204" spans="1:37" x14ac:dyDescent="0.3">
      <c r="A204" s="3">
        <v>44071</v>
      </c>
      <c r="B204" s="2">
        <v>203</v>
      </c>
      <c r="C204" s="1">
        <v>124.592552</v>
      </c>
      <c r="D204" s="2">
        <v>187630000</v>
      </c>
      <c r="E204" s="1">
        <f t="shared" si="19"/>
        <v>105.27799878938384</v>
      </c>
      <c r="F204" s="1">
        <v>168.38000500000001</v>
      </c>
      <c r="G204" s="2">
        <v>13011800</v>
      </c>
      <c r="H204" s="1">
        <f t="shared" si="18"/>
        <v>155.27767427331563</v>
      </c>
      <c r="M204" s="38">
        <v>179</v>
      </c>
      <c r="N204" s="49">
        <v>99.428888402922922</v>
      </c>
      <c r="O204" s="49">
        <v>-4.9525244029229185</v>
      </c>
      <c r="P204" s="49">
        <v>-0.49824105324471502</v>
      </c>
      <c r="Q204"/>
      <c r="R204" s="49">
        <v>70.833333333333329</v>
      </c>
      <c r="S204" s="49">
        <v>96.715964999999997</v>
      </c>
      <c r="T204" s="49"/>
      <c r="U204" s="29"/>
      <c r="V204" s="29"/>
      <c r="W204" s="63"/>
      <c r="X204" s="63"/>
      <c r="Y204" s="63"/>
      <c r="AC204" s="38">
        <v>179</v>
      </c>
      <c r="AD204" s="49">
        <v>156.03101644838497</v>
      </c>
      <c r="AE204" s="49">
        <v>-6.1186784483849692</v>
      </c>
      <c r="AF204" s="49">
        <v>-0.35877519808006797</v>
      </c>
      <c r="AG204"/>
      <c r="AH204" s="49">
        <v>70.833333333333329</v>
      </c>
      <c r="AI204" s="49">
        <v>172.26414500000001</v>
      </c>
      <c r="AJ204"/>
      <c r="AK204"/>
    </row>
    <row r="205" spans="1:37" x14ac:dyDescent="0.3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f t="shared" si="19"/>
        <v>105.52171172215304</v>
      </c>
      <c r="F205" s="1">
        <v>165.550003</v>
      </c>
      <c r="G205" s="2">
        <v>4561900</v>
      </c>
      <c r="H205" s="1">
        <f t="shared" si="18"/>
        <v>155.24628501602106</v>
      </c>
      <c r="M205" s="38">
        <v>180</v>
      </c>
      <c r="N205" s="49">
        <v>99.672601335692121</v>
      </c>
      <c r="O205" s="49">
        <v>-6.7482463356921158</v>
      </c>
      <c r="P205" s="49">
        <v>-0.6788968793098058</v>
      </c>
      <c r="Q205"/>
      <c r="R205" s="49">
        <v>71.23015873015872</v>
      </c>
      <c r="S205" s="49">
        <v>96.930199000000002</v>
      </c>
      <c r="T205" s="49"/>
      <c r="U205" s="29"/>
      <c r="V205" s="29"/>
      <c r="W205" s="63"/>
      <c r="X205" s="63"/>
      <c r="Y205" s="63"/>
      <c r="AC205" s="38">
        <v>180</v>
      </c>
      <c r="AD205" s="49">
        <v>155.99962719109041</v>
      </c>
      <c r="AE205" s="49">
        <v>-4.8443231910904103</v>
      </c>
      <c r="AF205" s="49">
        <v>-0.28405202644797939</v>
      </c>
      <c r="AG205"/>
      <c r="AH205" s="49">
        <v>71.23015873015872</v>
      </c>
      <c r="AI205" s="49">
        <v>172.470001</v>
      </c>
      <c r="AJ205"/>
      <c r="AK205"/>
    </row>
    <row r="206" spans="1:37" x14ac:dyDescent="0.3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f t="shared" si="19"/>
        <v>105.76542465492226</v>
      </c>
      <c r="F206" s="1">
        <v>167.970001</v>
      </c>
      <c r="G206" s="2">
        <v>3975100</v>
      </c>
      <c r="H206" s="1">
        <f t="shared" si="18"/>
        <v>155.21489575872653</v>
      </c>
      <c r="M206" s="38">
        <v>181</v>
      </c>
      <c r="N206" s="49">
        <v>99.916314268461321</v>
      </c>
      <c r="O206" s="49">
        <v>-5.2107552684613268</v>
      </c>
      <c r="P206" s="49">
        <v>-0.52421996984535135</v>
      </c>
      <c r="Q206"/>
      <c r="R206" s="49">
        <v>71.626984126984127</v>
      </c>
      <c r="S206" s="49">
        <v>97.381111000000004</v>
      </c>
      <c r="T206" s="49"/>
      <c r="U206" s="29"/>
      <c r="V206" s="29"/>
      <c r="W206" s="63"/>
      <c r="X206" s="63"/>
      <c r="Y206" s="63"/>
      <c r="AC206" s="38">
        <v>181</v>
      </c>
      <c r="AD206" s="49">
        <v>155.96823793379585</v>
      </c>
      <c r="AE206" s="49">
        <v>-2.2573769337958538</v>
      </c>
      <c r="AF206" s="49">
        <v>-0.13236368987125893</v>
      </c>
      <c r="AG206"/>
      <c r="AH206" s="49">
        <v>71.626984126984127</v>
      </c>
      <c r="AI206" s="49">
        <v>172.47030599999999</v>
      </c>
      <c r="AJ206"/>
      <c r="AK206"/>
    </row>
    <row r="207" spans="1:37" x14ac:dyDescent="0.3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f t="shared" si="19"/>
        <v>106.00913758769147</v>
      </c>
      <c r="F207" s="1">
        <v>172.470001</v>
      </c>
      <c r="G207" s="2">
        <v>4111900</v>
      </c>
      <c r="H207" s="1">
        <f t="shared" si="18"/>
        <v>155.18350650143196</v>
      </c>
      <c r="M207" s="38">
        <v>182</v>
      </c>
      <c r="N207" s="49">
        <v>100.16002720123052</v>
      </c>
      <c r="O207" s="49">
        <v>-4.3085102012305185</v>
      </c>
      <c r="P207" s="49">
        <v>-0.43345100113181684</v>
      </c>
      <c r="Q207"/>
      <c r="R207" s="49">
        <v>72.023809523809518</v>
      </c>
      <c r="S207" s="49">
        <v>98.011391000000003</v>
      </c>
      <c r="T207" s="49"/>
      <c r="U207" s="29"/>
      <c r="V207" s="29"/>
      <c r="W207" s="63"/>
      <c r="X207" s="63"/>
      <c r="Y207" s="63"/>
      <c r="AC207" s="38">
        <v>182</v>
      </c>
      <c r="AD207" s="49">
        <v>155.93684867650131</v>
      </c>
      <c r="AE207" s="49">
        <v>-7.6155136765013083</v>
      </c>
      <c r="AF207" s="49">
        <v>-0.44654371868314235</v>
      </c>
      <c r="AG207"/>
      <c r="AH207" s="49">
        <v>72.023809523809518</v>
      </c>
      <c r="AI207" s="49">
        <v>172.61000100000001</v>
      </c>
      <c r="AJ207"/>
      <c r="AK207"/>
    </row>
    <row r="208" spans="1:37" x14ac:dyDescent="0.3">
      <c r="A208" s="3">
        <v>44077</v>
      </c>
      <c r="B208" s="2">
        <v>207</v>
      </c>
      <c r="C208" s="1">
        <v>120.671806</v>
      </c>
      <c r="D208" s="2">
        <v>257599600</v>
      </c>
      <c r="E208" s="1">
        <f t="shared" si="19"/>
        <v>106.25285052046067</v>
      </c>
      <c r="F208" s="1">
        <v>166.300003</v>
      </c>
      <c r="G208" s="2">
        <v>3527700</v>
      </c>
      <c r="H208" s="1">
        <f t="shared" si="18"/>
        <v>155.1521172441374</v>
      </c>
      <c r="M208" s="38">
        <v>183</v>
      </c>
      <c r="N208" s="49">
        <v>100.40374013399973</v>
      </c>
      <c r="O208" s="49">
        <v>5.4823458660002728</v>
      </c>
      <c r="P208" s="49">
        <v>0.55154292160896168</v>
      </c>
      <c r="Q208"/>
      <c r="R208" s="49">
        <v>72.42063492063491</v>
      </c>
      <c r="S208" s="49">
        <v>105.88608600000001</v>
      </c>
      <c r="T208" s="49"/>
      <c r="U208" s="29"/>
      <c r="V208" s="29"/>
      <c r="W208" s="63"/>
      <c r="X208" s="63"/>
      <c r="Y208" s="63"/>
      <c r="AC208" s="38">
        <v>183</v>
      </c>
      <c r="AD208" s="49">
        <v>155.90545941920675</v>
      </c>
      <c r="AE208" s="49">
        <v>-7.3753084192067604</v>
      </c>
      <c r="AF208" s="49">
        <v>-0.43245902874679304</v>
      </c>
      <c r="AG208"/>
      <c r="AH208" s="49">
        <v>72.42063492063491</v>
      </c>
      <c r="AI208" s="49">
        <v>172.804092</v>
      </c>
      <c r="AJ208"/>
      <c r="AK208"/>
    </row>
    <row r="209" spans="1:37" x14ac:dyDescent="0.3">
      <c r="A209" s="3">
        <v>44078</v>
      </c>
      <c r="B209" s="2">
        <v>208</v>
      </c>
      <c r="C209" s="1">
        <v>120.751671</v>
      </c>
      <c r="D209" s="2">
        <v>332607200</v>
      </c>
      <c r="E209" s="1">
        <f t="shared" si="19"/>
        <v>106.49656345322987</v>
      </c>
      <c r="F209" s="1">
        <v>166.69000199999999</v>
      </c>
      <c r="G209" s="2">
        <v>3326500</v>
      </c>
      <c r="H209" s="1">
        <f t="shared" si="18"/>
        <v>155.12072798684284</v>
      </c>
      <c r="M209" s="38">
        <v>184</v>
      </c>
      <c r="N209" s="49">
        <v>100.64745306676895</v>
      </c>
      <c r="O209" s="49">
        <v>7.906699933231053</v>
      </c>
      <c r="P209" s="49">
        <v>0.79544131071781243</v>
      </c>
      <c r="Q209"/>
      <c r="R209" s="49">
        <v>72.817460317460316</v>
      </c>
      <c r="S209" s="49">
        <v>106.655991</v>
      </c>
      <c r="T209" s="49"/>
      <c r="U209" s="29"/>
      <c r="V209" s="29"/>
      <c r="W209" s="63"/>
      <c r="X209" s="63"/>
      <c r="Y209" s="63"/>
      <c r="AC209" s="38">
        <v>184</v>
      </c>
      <c r="AD209" s="49">
        <v>155.87407016191219</v>
      </c>
      <c r="AE209" s="49">
        <v>-8.1791851619121871</v>
      </c>
      <c r="AF209" s="49">
        <v>-0.47959519385647054</v>
      </c>
      <c r="AG209"/>
      <c r="AH209" s="49">
        <v>72.817460317460316</v>
      </c>
      <c r="AI209" s="49">
        <v>172.86999499999999</v>
      </c>
      <c r="AJ209"/>
      <c r="AK209"/>
    </row>
    <row r="210" spans="1:37" x14ac:dyDescent="0.3">
      <c r="A210" s="3">
        <v>44082</v>
      </c>
      <c r="B210" s="2">
        <v>209</v>
      </c>
      <c r="C210" s="1">
        <v>112.625694</v>
      </c>
      <c r="D210" s="2">
        <v>231366600</v>
      </c>
      <c r="E210" s="1">
        <f t="shared" si="19"/>
        <v>106.74027638599907</v>
      </c>
      <c r="F210" s="1">
        <v>164.270004</v>
      </c>
      <c r="G210" s="2">
        <v>2796800</v>
      </c>
      <c r="H210" s="1">
        <f t="shared" si="18"/>
        <v>155.0893387295483</v>
      </c>
      <c r="M210" s="38">
        <v>185</v>
      </c>
      <c r="N210" s="49">
        <v>100.89116599953815</v>
      </c>
      <c r="O210" s="49">
        <v>8.3879330004618566</v>
      </c>
      <c r="P210" s="49">
        <v>0.84385501871120483</v>
      </c>
      <c r="Q210"/>
      <c r="R210" s="49">
        <v>73.214285714285708</v>
      </c>
      <c r="S210" s="49">
        <v>106.935509</v>
      </c>
      <c r="T210" s="49"/>
      <c r="U210" s="29"/>
      <c r="V210" s="29"/>
      <c r="W210" s="63"/>
      <c r="X210" s="63"/>
      <c r="Y210" s="63"/>
      <c r="AC210" s="38">
        <v>185</v>
      </c>
      <c r="AD210" s="49">
        <v>155.84268090461762</v>
      </c>
      <c r="AE210" s="49">
        <v>-9.3410479046176249</v>
      </c>
      <c r="AF210" s="49">
        <v>-0.54772224762672084</v>
      </c>
      <c r="AG210"/>
      <c r="AH210" s="49">
        <v>73.214285714285708</v>
      </c>
      <c r="AI210" s="49">
        <v>173.098648</v>
      </c>
      <c r="AJ210"/>
      <c r="AK210"/>
    </row>
    <row r="211" spans="1:37" x14ac:dyDescent="0.3">
      <c r="A211" s="3">
        <v>44083</v>
      </c>
      <c r="B211" s="2">
        <v>210</v>
      </c>
      <c r="C211" s="1">
        <v>117.117943</v>
      </c>
      <c r="D211" s="2">
        <v>176940500</v>
      </c>
      <c r="E211" s="1">
        <f t="shared" si="19"/>
        <v>106.98398931876828</v>
      </c>
      <c r="F211" s="1">
        <v>165.75</v>
      </c>
      <c r="G211" s="2">
        <v>2807500</v>
      </c>
      <c r="H211" s="1">
        <f t="shared" si="18"/>
        <v>155.05794947225374</v>
      </c>
      <c r="M211" s="38">
        <v>186</v>
      </c>
      <c r="N211" s="49">
        <v>101.13487893230734</v>
      </c>
      <c r="O211" s="49">
        <v>8.54031506769266</v>
      </c>
      <c r="P211" s="49">
        <v>0.85918518076510075</v>
      </c>
      <c r="Q211"/>
      <c r="R211" s="49">
        <v>73.6111111111111</v>
      </c>
      <c r="S211" s="49">
        <v>108.033615</v>
      </c>
      <c r="T211" s="49"/>
      <c r="U211" s="29"/>
      <c r="V211" s="29"/>
      <c r="W211" s="63"/>
      <c r="X211" s="63"/>
      <c r="Y211" s="63"/>
      <c r="AC211" s="38">
        <v>186</v>
      </c>
      <c r="AD211" s="49">
        <v>155.81129164732309</v>
      </c>
      <c r="AE211" s="49">
        <v>-5.8392766473230893</v>
      </c>
      <c r="AF211" s="49">
        <v>-0.34239217724223281</v>
      </c>
      <c r="AG211"/>
      <c r="AH211" s="49">
        <v>73.6111111111111</v>
      </c>
      <c r="AI211" s="49">
        <v>173.137924</v>
      </c>
      <c r="AJ211"/>
      <c r="AK211"/>
    </row>
    <row r="212" spans="1:37" x14ac:dyDescent="0.3">
      <c r="A212" s="3">
        <v>44084</v>
      </c>
      <c r="B212" s="2">
        <v>211</v>
      </c>
      <c r="C212" s="1">
        <v>113.29454</v>
      </c>
      <c r="D212" s="2">
        <v>182274400</v>
      </c>
      <c r="E212" s="1">
        <f t="shared" si="19"/>
        <v>107.22770225153749</v>
      </c>
      <c r="F212" s="1">
        <v>164.270004</v>
      </c>
      <c r="G212" s="2">
        <v>2814900</v>
      </c>
      <c r="H212" s="1">
        <f t="shared" si="18"/>
        <v>155.02656021495918</v>
      </c>
      <c r="M212" s="38">
        <v>187</v>
      </c>
      <c r="N212" s="49">
        <v>101.37859186507656</v>
      </c>
      <c r="O212" s="49">
        <v>12.12308613492344</v>
      </c>
      <c r="P212" s="49">
        <v>1.2196243194431902</v>
      </c>
      <c r="Q212"/>
      <c r="R212" s="49">
        <v>74.007936507936506</v>
      </c>
      <c r="S212" s="49">
        <v>108.554153</v>
      </c>
      <c r="T212" s="49"/>
      <c r="U212" s="29"/>
      <c r="V212" s="29"/>
      <c r="W212" s="63"/>
      <c r="X212" s="63"/>
      <c r="Y212" s="63"/>
      <c r="AC212" s="38">
        <v>187</v>
      </c>
      <c r="AD212" s="49">
        <v>155.77990239002852</v>
      </c>
      <c r="AE212" s="49">
        <v>-4.0577953900285308</v>
      </c>
      <c r="AF212" s="49">
        <v>-0.23793313492558874</v>
      </c>
      <c r="AG212"/>
      <c r="AH212" s="49">
        <v>74.007936507936506</v>
      </c>
      <c r="AI212" s="49">
        <v>173.18699599999999</v>
      </c>
      <c r="AJ212"/>
      <c r="AK212"/>
    </row>
    <row r="213" spans="1:37" x14ac:dyDescent="0.3">
      <c r="A213" s="3">
        <v>44085</v>
      </c>
      <c r="B213" s="2">
        <v>212</v>
      </c>
      <c r="C213" s="1">
        <v>111.807106</v>
      </c>
      <c r="D213" s="2">
        <v>180860300</v>
      </c>
      <c r="E213" s="1">
        <f t="shared" si="19"/>
        <v>107.47141518430669</v>
      </c>
      <c r="F213" s="1">
        <v>166.449997</v>
      </c>
      <c r="G213" s="2">
        <v>2116700</v>
      </c>
      <c r="H213" s="1">
        <f t="shared" si="18"/>
        <v>154.99517095766464</v>
      </c>
      <c r="M213" s="38">
        <v>188</v>
      </c>
      <c r="N213" s="49">
        <v>101.62230479784577</v>
      </c>
      <c r="O213" s="49">
        <v>9.2988302021542353</v>
      </c>
      <c r="P213" s="49">
        <v>0.93549442202257871</v>
      </c>
      <c r="Q213"/>
      <c r="R213" s="49">
        <v>74.404761904761898</v>
      </c>
      <c r="S213" s="49">
        <v>108.58266399999999</v>
      </c>
      <c r="T213" s="49"/>
      <c r="U213" s="29"/>
      <c r="V213" s="29"/>
      <c r="W213" s="63"/>
      <c r="X213" s="63"/>
      <c r="Y213" s="63"/>
      <c r="AC213" s="38">
        <v>188</v>
      </c>
      <c r="AD213" s="49">
        <v>155.74851313273396</v>
      </c>
      <c r="AE213" s="49">
        <v>-1.5106281327339559</v>
      </c>
      <c r="AF213" s="49">
        <v>-8.8577282189098078E-2</v>
      </c>
      <c r="AG213"/>
      <c r="AH213" s="49">
        <v>74.404761904761898</v>
      </c>
      <c r="AI213" s="49">
        <v>173.19682299999999</v>
      </c>
      <c r="AJ213"/>
      <c r="AK213"/>
    </row>
    <row r="214" spans="1:37" x14ac:dyDescent="0.3">
      <c r="A214" s="3">
        <v>44088</v>
      </c>
      <c r="B214" s="2">
        <v>213</v>
      </c>
      <c r="C214" s="1">
        <v>115.161316</v>
      </c>
      <c r="D214" s="2">
        <v>140150100</v>
      </c>
      <c r="E214" s="1">
        <f t="shared" si="19"/>
        <v>107.71512811707589</v>
      </c>
      <c r="F214" s="1">
        <v>168.470001</v>
      </c>
      <c r="G214" s="2">
        <v>2134000</v>
      </c>
      <c r="H214" s="1">
        <f t="shared" si="18"/>
        <v>154.96378170037008</v>
      </c>
      <c r="M214" s="38">
        <v>189</v>
      </c>
      <c r="N214" s="49">
        <v>101.86601773061497</v>
      </c>
      <c r="O214" s="49">
        <v>10.667338269385027</v>
      </c>
      <c r="P214" s="49">
        <v>1.0731710582827738</v>
      </c>
      <c r="Q214"/>
      <c r="R214" s="49">
        <v>74.80158730158729</v>
      </c>
      <c r="S214" s="49">
        <v>108.672516</v>
      </c>
      <c r="T214" s="49"/>
      <c r="U214" s="29"/>
      <c r="V214" s="29"/>
      <c r="W214" s="63"/>
      <c r="X214" s="63"/>
      <c r="Y214" s="63"/>
      <c r="AC214" s="38">
        <v>189</v>
      </c>
      <c r="AD214" s="49">
        <v>155.7171238754394</v>
      </c>
      <c r="AE214" s="49">
        <v>2.8164611245605897</v>
      </c>
      <c r="AF214" s="49">
        <v>0.16514618415938376</v>
      </c>
      <c r="AG214"/>
      <c r="AH214" s="49">
        <v>74.80158730158729</v>
      </c>
      <c r="AI214" s="49">
        <v>173.20661899999999</v>
      </c>
      <c r="AJ214"/>
      <c r="AK214"/>
    </row>
    <row r="215" spans="1:37" x14ac:dyDescent="0.3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f t="shared" si="19"/>
        <v>107.95884104984511</v>
      </c>
      <c r="F215" s="1">
        <v>168.300003</v>
      </c>
      <c r="G215" s="2">
        <v>1851200</v>
      </c>
      <c r="H215" s="1">
        <f t="shared" si="18"/>
        <v>154.93239244307551</v>
      </c>
      <c r="M215" s="38">
        <v>190</v>
      </c>
      <c r="N215" s="49">
        <v>102.10973066338417</v>
      </c>
      <c r="O215" s="49">
        <v>7.0768923366158276</v>
      </c>
      <c r="P215" s="49">
        <v>0.71195980163447992</v>
      </c>
      <c r="Q215"/>
      <c r="R215" s="49">
        <v>75.198412698412696</v>
      </c>
      <c r="S215" s="49">
        <v>109.186623</v>
      </c>
      <c r="T215" s="49"/>
      <c r="U215" s="29"/>
      <c r="V215" s="29"/>
      <c r="W215" s="63"/>
      <c r="X215" s="63"/>
      <c r="Y215" s="63"/>
      <c r="AC215" s="38">
        <v>190</v>
      </c>
      <c r="AD215" s="49">
        <v>155.68573461814486</v>
      </c>
      <c r="AE215" s="49">
        <v>3.6930803818551396</v>
      </c>
      <c r="AF215" s="49">
        <v>0.21654768373641564</v>
      </c>
      <c r="AG215"/>
      <c r="AH215" s="49">
        <v>75.198412698412696</v>
      </c>
      <c r="AI215" s="49">
        <v>173.21646100000001</v>
      </c>
      <c r="AJ215"/>
      <c r="AK215"/>
    </row>
    <row r="216" spans="1:37" x14ac:dyDescent="0.3">
      <c r="A216" s="3">
        <v>44090</v>
      </c>
      <c r="B216" s="2">
        <v>215</v>
      </c>
      <c r="C216" s="1">
        <v>111.936882</v>
      </c>
      <c r="D216" s="2">
        <v>154679000</v>
      </c>
      <c r="E216" s="1">
        <f t="shared" si="19"/>
        <v>108.20255398261432</v>
      </c>
      <c r="F216" s="1">
        <v>170</v>
      </c>
      <c r="G216" s="2">
        <v>3152000</v>
      </c>
      <c r="H216" s="1">
        <f t="shared" si="18"/>
        <v>154.90100318578095</v>
      </c>
      <c r="M216" s="38">
        <v>191</v>
      </c>
      <c r="N216" s="49">
        <v>102.35344359615337</v>
      </c>
      <c r="O216" s="49">
        <v>10.461925403846635</v>
      </c>
      <c r="P216" s="49">
        <v>1.0525058148332997</v>
      </c>
      <c r="Q216"/>
      <c r="R216" s="49">
        <v>75.595238095238088</v>
      </c>
      <c r="S216" s="49">
        <v>109.279099</v>
      </c>
      <c r="T216" s="49"/>
      <c r="U216" s="29"/>
      <c r="V216" s="29"/>
      <c r="W216" s="63"/>
      <c r="X216" s="63"/>
      <c r="Y216" s="63"/>
      <c r="AC216" s="38">
        <v>191</v>
      </c>
      <c r="AD216" s="49">
        <v>155.6543453608503</v>
      </c>
      <c r="AE216" s="49">
        <v>3.5156526391496925</v>
      </c>
      <c r="AF216" s="49">
        <v>0.20614401992714187</v>
      </c>
      <c r="AG216"/>
      <c r="AH216" s="49">
        <v>75.595238095238088</v>
      </c>
      <c r="AI216" s="49">
        <v>173.259995</v>
      </c>
      <c r="AJ216"/>
      <c r="AK216"/>
    </row>
    <row r="217" spans="1:37" x14ac:dyDescent="0.3">
      <c r="A217" s="3">
        <v>44091</v>
      </c>
      <c r="B217" s="2">
        <v>216</v>
      </c>
      <c r="C217" s="1">
        <v>110.149963</v>
      </c>
      <c r="D217" s="2">
        <v>178011000</v>
      </c>
      <c r="E217" s="1">
        <f t="shared" si="19"/>
        <v>108.44626691538352</v>
      </c>
      <c r="F217" s="1">
        <v>170.33999600000001</v>
      </c>
      <c r="G217" s="2">
        <v>2661400</v>
      </c>
      <c r="H217" s="1">
        <f t="shared" si="18"/>
        <v>154.86961392848642</v>
      </c>
      <c r="M217" s="38">
        <v>192</v>
      </c>
      <c r="N217" s="49">
        <v>102.59715652892258</v>
      </c>
      <c r="O217" s="49">
        <v>12.214763471077418</v>
      </c>
      <c r="P217" s="49">
        <v>1.2288473759711034</v>
      </c>
      <c r="Q217"/>
      <c r="R217" s="49">
        <v>75.99206349206348</v>
      </c>
      <c r="S217" s="49">
        <v>109.675194</v>
      </c>
      <c r="T217" s="49"/>
      <c r="U217" s="29"/>
      <c r="V217" s="29"/>
      <c r="W217" s="63"/>
      <c r="X217" s="63"/>
      <c r="Y217" s="63"/>
      <c r="AC217" s="38">
        <v>192</v>
      </c>
      <c r="AD217" s="49">
        <v>155.62295610355574</v>
      </c>
      <c r="AE217" s="49">
        <v>3.3570398964442631</v>
      </c>
      <c r="AF217" s="49">
        <v>0.19684359359125822</v>
      </c>
      <c r="AG217"/>
      <c r="AH217" s="49">
        <v>75.99206349206348</v>
      </c>
      <c r="AI217" s="49">
        <v>173.26556400000001</v>
      </c>
      <c r="AJ217"/>
      <c r="AK217"/>
    </row>
    <row r="218" spans="1:37" x14ac:dyDescent="0.3">
      <c r="A218" s="3">
        <v>44092</v>
      </c>
      <c r="B218" s="2">
        <v>217</v>
      </c>
      <c r="C218" s="1">
        <v>106.655991</v>
      </c>
      <c r="D218" s="2">
        <v>287104900</v>
      </c>
      <c r="E218" s="1">
        <f t="shared" si="19"/>
        <v>108.68997984815272</v>
      </c>
      <c r="F218" s="1">
        <v>168.699997</v>
      </c>
      <c r="G218" s="2">
        <v>4908000</v>
      </c>
      <c r="H218" s="1">
        <f t="shared" si="18"/>
        <v>154.83822467119185</v>
      </c>
      <c r="M218" s="38">
        <v>193</v>
      </c>
      <c r="N218" s="49">
        <v>102.8408694616918</v>
      </c>
      <c r="O218" s="49">
        <v>11.868732538308208</v>
      </c>
      <c r="P218" s="49">
        <v>1.1940354694822772</v>
      </c>
      <c r="Q218"/>
      <c r="R218" s="49">
        <v>76.388888888888886</v>
      </c>
      <c r="S218" s="49">
        <v>109.890411</v>
      </c>
      <c r="T218" s="49"/>
      <c r="U218" s="29"/>
      <c r="V218" s="29"/>
      <c r="W218" s="63"/>
      <c r="X218" s="63"/>
      <c r="Y218" s="63"/>
      <c r="AC218" s="38">
        <v>193</v>
      </c>
      <c r="AD218" s="49">
        <v>155.59156684626117</v>
      </c>
      <c r="AE218" s="49">
        <v>4.6884321537388303</v>
      </c>
      <c r="AF218" s="49">
        <v>0.27491119019117577</v>
      </c>
      <c r="AG218"/>
      <c r="AH218" s="49">
        <v>76.388888888888886</v>
      </c>
      <c r="AI218" s="49">
        <v>173.28518700000001</v>
      </c>
      <c r="AJ218"/>
      <c r="AK218"/>
    </row>
    <row r="219" spans="1:37" x14ac:dyDescent="0.3">
      <c r="A219" s="3">
        <v>44095</v>
      </c>
      <c r="B219" s="2">
        <v>218</v>
      </c>
      <c r="C219" s="1">
        <v>109.890411</v>
      </c>
      <c r="D219" s="2">
        <v>195713800</v>
      </c>
      <c r="E219" s="1">
        <f t="shared" si="19"/>
        <v>108.93369278092192</v>
      </c>
      <c r="F219" s="1">
        <v>161.36999499999999</v>
      </c>
      <c r="G219" s="2">
        <v>4459600</v>
      </c>
      <c r="H219" s="1">
        <f t="shared" si="18"/>
        <v>154.80683541389729</v>
      </c>
      <c r="M219" s="38">
        <v>194</v>
      </c>
      <c r="N219" s="49">
        <v>103.08458239446099</v>
      </c>
      <c r="O219" s="49">
        <v>11.325527605539008</v>
      </c>
      <c r="P219" s="49">
        <v>1.1393871778613578</v>
      </c>
      <c r="Q219"/>
      <c r="R219" s="49">
        <v>76.785714285714278</v>
      </c>
      <c r="S219" s="49">
        <v>110.149963</v>
      </c>
      <c r="T219" s="49"/>
      <c r="U219" s="29"/>
      <c r="V219" s="29"/>
      <c r="W219" s="63"/>
      <c r="X219" s="63"/>
      <c r="Y219" s="63"/>
      <c r="AC219" s="38">
        <v>194</v>
      </c>
      <c r="AD219" s="49">
        <v>155.56017758896664</v>
      </c>
      <c r="AE219" s="49">
        <v>3.199817411033365</v>
      </c>
      <c r="AF219" s="49">
        <v>0.18762468646584385</v>
      </c>
      <c r="AG219"/>
      <c r="AH219" s="49">
        <v>76.785714285714278</v>
      </c>
      <c r="AI219" s="49">
        <v>173.29499799999999</v>
      </c>
      <c r="AJ219"/>
      <c r="AK219"/>
    </row>
    <row r="220" spans="1:37" x14ac:dyDescent="0.3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f t="shared" si="19"/>
        <v>109.17740571369113</v>
      </c>
      <c r="F220" s="1">
        <v>162.679993</v>
      </c>
      <c r="G220" s="2">
        <v>2501000</v>
      </c>
      <c r="H220" s="1">
        <f t="shared" si="18"/>
        <v>154.77544615660273</v>
      </c>
      <c r="M220" s="38">
        <v>195</v>
      </c>
      <c r="N220" s="49">
        <v>103.32829532723019</v>
      </c>
      <c r="O220" s="49">
        <v>12.035176672769808</v>
      </c>
      <c r="P220" s="49">
        <v>1.2107803240480837</v>
      </c>
      <c r="Q220"/>
      <c r="R220" s="49">
        <v>77.182539682539669</v>
      </c>
      <c r="S220" s="49">
        <v>110.24979399999999</v>
      </c>
      <c r="T220" s="49"/>
      <c r="U220" s="29"/>
      <c r="V220" s="29"/>
      <c r="W220" s="63"/>
      <c r="X220" s="63"/>
      <c r="Y220" s="63"/>
      <c r="AC220" s="38">
        <v>195</v>
      </c>
      <c r="AD220" s="49">
        <v>155.52878833167208</v>
      </c>
      <c r="AE220" s="49">
        <v>1.8512166683279361</v>
      </c>
      <c r="AF220" s="49">
        <v>0.10854805207876012</v>
      </c>
      <c r="AG220"/>
      <c r="AH220" s="49">
        <v>77.182539682539669</v>
      </c>
      <c r="AI220" s="49">
        <v>173.31463600000001</v>
      </c>
      <c r="AJ220"/>
      <c r="AK220"/>
    </row>
    <row r="221" spans="1:37" x14ac:dyDescent="0.3">
      <c r="A221" s="3">
        <v>44097</v>
      </c>
      <c r="B221" s="2">
        <v>220</v>
      </c>
      <c r="C221" s="1">
        <v>106.935509</v>
      </c>
      <c r="D221" s="2">
        <v>150718700</v>
      </c>
      <c r="E221" s="1">
        <f t="shared" si="19"/>
        <v>109.42111864646034</v>
      </c>
      <c r="F221" s="1">
        <v>158.78999300000001</v>
      </c>
      <c r="G221" s="2">
        <v>2507600</v>
      </c>
      <c r="H221" s="1">
        <f t="shared" si="18"/>
        <v>154.74405689930819</v>
      </c>
      <c r="M221" s="38">
        <v>196</v>
      </c>
      <c r="N221" s="49">
        <v>103.57200825999941</v>
      </c>
      <c r="O221" s="49">
        <v>11.936208740000595</v>
      </c>
      <c r="P221" s="49">
        <v>1.2008238083303049</v>
      </c>
      <c r="Q221"/>
      <c r="R221" s="49">
        <v>77.579365079365076</v>
      </c>
      <c r="S221" s="49">
        <v>110.92113500000001</v>
      </c>
      <c r="T221" s="49"/>
      <c r="U221" s="29"/>
      <c r="V221" s="29"/>
      <c r="W221" s="63"/>
      <c r="X221" s="63"/>
      <c r="Y221" s="63"/>
      <c r="AC221" s="38">
        <v>196</v>
      </c>
      <c r="AD221" s="49">
        <v>155.49739907437751</v>
      </c>
      <c r="AE221" s="49">
        <v>1.3526069256224957</v>
      </c>
      <c r="AF221" s="49">
        <v>7.9311541169935676E-2</v>
      </c>
      <c r="AG221"/>
      <c r="AH221" s="49">
        <v>77.579365079365076</v>
      </c>
      <c r="AI221" s="49">
        <v>173.470001</v>
      </c>
      <c r="AJ221"/>
      <c r="AK221"/>
    </row>
    <row r="222" spans="1:37" x14ac:dyDescent="0.3">
      <c r="A222" s="3">
        <v>44098</v>
      </c>
      <c r="B222" s="2">
        <v>221</v>
      </c>
      <c r="C222" s="1">
        <v>108.033615</v>
      </c>
      <c r="D222" s="2">
        <v>167743300</v>
      </c>
      <c r="E222" s="1">
        <f t="shared" si="19"/>
        <v>109.66483157922954</v>
      </c>
      <c r="F222" s="1">
        <v>158.759995</v>
      </c>
      <c r="G222" s="2">
        <v>2238300</v>
      </c>
      <c r="H222" s="1">
        <f t="shared" si="18"/>
        <v>154.71266764201363</v>
      </c>
      <c r="M222" s="38">
        <v>197</v>
      </c>
      <c r="N222" s="49">
        <v>103.81572119276862</v>
      </c>
      <c r="O222" s="49">
        <v>14.255575807231381</v>
      </c>
      <c r="P222" s="49">
        <v>1.4341601427774708</v>
      </c>
      <c r="Q222"/>
      <c r="R222" s="49">
        <v>77.976190476190467</v>
      </c>
      <c r="S222" s="49">
        <v>111.008476</v>
      </c>
      <c r="T222" s="49"/>
      <c r="U222" s="29"/>
      <c r="V222" s="29"/>
      <c r="W222" s="63"/>
      <c r="X222" s="63"/>
      <c r="Y222" s="63"/>
      <c r="AC222" s="38">
        <v>197</v>
      </c>
      <c r="AD222" s="49">
        <v>155.46600981708298</v>
      </c>
      <c r="AE222" s="49">
        <v>0.70398818291701559</v>
      </c>
      <c r="AF222" s="49">
        <v>4.1279093500778165E-2</v>
      </c>
      <c r="AG222"/>
      <c r="AH222" s="49">
        <v>77.976190476190467</v>
      </c>
      <c r="AI222" s="49">
        <v>173.481537</v>
      </c>
      <c r="AJ222"/>
      <c r="AK222"/>
    </row>
    <row r="223" spans="1:37" x14ac:dyDescent="0.3">
      <c r="A223" s="3">
        <v>44099</v>
      </c>
      <c r="B223" s="2">
        <v>222</v>
      </c>
      <c r="C223" s="1">
        <v>112.086624</v>
      </c>
      <c r="D223" s="2">
        <v>149981400</v>
      </c>
      <c r="E223" s="1">
        <f t="shared" si="19"/>
        <v>109.90854451199874</v>
      </c>
      <c r="F223" s="1">
        <v>161.490005</v>
      </c>
      <c r="G223" s="2">
        <v>2593900</v>
      </c>
      <c r="H223" s="1">
        <f t="shared" si="18"/>
        <v>154.68127838471906</v>
      </c>
      <c r="M223" s="38">
        <v>198</v>
      </c>
      <c r="N223" s="49">
        <v>104.05943412553782</v>
      </c>
      <c r="O223" s="49">
        <v>20.09636587446218</v>
      </c>
      <c r="P223" s="49">
        <v>2.0217637885385753</v>
      </c>
      <c r="Q223"/>
      <c r="R223" s="49">
        <v>78.373015873015859</v>
      </c>
      <c r="S223" s="49">
        <v>111.61743199999999</v>
      </c>
      <c r="T223" s="49"/>
      <c r="U223" s="29"/>
      <c r="V223" s="29"/>
      <c r="W223" s="63"/>
      <c r="X223" s="63"/>
      <c r="Y223" s="63"/>
      <c r="AC223" s="38">
        <v>198</v>
      </c>
      <c r="AD223" s="49">
        <v>155.43462055978841</v>
      </c>
      <c r="AE223" s="49">
        <v>2.0653794402115864</v>
      </c>
      <c r="AF223" s="49">
        <v>0.1211057132717934</v>
      </c>
      <c r="AG223"/>
      <c r="AH223" s="49">
        <v>78.373015873015859</v>
      </c>
      <c r="AI223" s="49">
        <v>173.56990099999999</v>
      </c>
      <c r="AJ223"/>
      <c r="AK223"/>
    </row>
    <row r="224" spans="1:37" x14ac:dyDescent="0.3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f t="shared" si="19"/>
        <v>110.15225744476795</v>
      </c>
      <c r="F224" s="1">
        <v>164.63999899999999</v>
      </c>
      <c r="G224" s="2">
        <v>2512600</v>
      </c>
      <c r="H224" s="1">
        <f t="shared" si="18"/>
        <v>154.6498891274245</v>
      </c>
      <c r="M224" s="38">
        <v>199</v>
      </c>
      <c r="N224" s="49">
        <v>104.30314705830702</v>
      </c>
      <c r="O224" s="49">
        <v>21.337591941692978</v>
      </c>
      <c r="P224" s="49">
        <v>2.1466354161648575</v>
      </c>
      <c r="Q224"/>
      <c r="R224" s="49">
        <v>78.769841269841265</v>
      </c>
      <c r="S224" s="49">
        <v>111.807106</v>
      </c>
      <c r="T224" s="49"/>
      <c r="U224" s="29"/>
      <c r="V224" s="29"/>
      <c r="W224" s="63"/>
      <c r="X224" s="63"/>
      <c r="Y224" s="63"/>
      <c r="AC224" s="38">
        <v>199</v>
      </c>
      <c r="AD224" s="49">
        <v>155.40323130249385</v>
      </c>
      <c r="AE224" s="49">
        <v>3.9667636975061384</v>
      </c>
      <c r="AF224" s="49">
        <v>0.23259539511922486</v>
      </c>
      <c r="AG224"/>
      <c r="AH224" s="49">
        <v>78.769841269841265</v>
      </c>
      <c r="AI224" s="49">
        <v>173.61000100000001</v>
      </c>
      <c r="AJ224"/>
      <c r="AK224"/>
    </row>
    <row r="225" spans="1:37" x14ac:dyDescent="0.3">
      <c r="A225" s="3">
        <v>44103</v>
      </c>
      <c r="B225" s="2">
        <v>224</v>
      </c>
      <c r="C225" s="1">
        <v>113.893501</v>
      </c>
      <c r="D225" s="2">
        <v>99382200</v>
      </c>
      <c r="E225" s="1">
        <f t="shared" si="19"/>
        <v>110.39597037753717</v>
      </c>
      <c r="F225" s="1">
        <v>164.509995</v>
      </c>
      <c r="G225" s="2">
        <v>2169300</v>
      </c>
      <c r="H225" s="1">
        <f t="shared" si="18"/>
        <v>154.61849987012997</v>
      </c>
      <c r="M225" s="38">
        <v>200</v>
      </c>
      <c r="N225" s="49">
        <v>104.54685999107622</v>
      </c>
      <c r="O225" s="49">
        <v>20.063156008923784</v>
      </c>
      <c r="P225" s="49">
        <v>2.0184227614102284</v>
      </c>
      <c r="Q225"/>
      <c r="R225" s="49">
        <v>79.166666666666657</v>
      </c>
      <c r="S225" s="49">
        <v>111.936882</v>
      </c>
      <c r="T225" s="49"/>
      <c r="U225" s="29"/>
      <c r="V225" s="29"/>
      <c r="W225" s="63"/>
      <c r="X225" s="63"/>
      <c r="Y225" s="63"/>
      <c r="AC225" s="38">
        <v>200</v>
      </c>
      <c r="AD225" s="49">
        <v>155.37184204519929</v>
      </c>
      <c r="AE225" s="49">
        <v>9.1581569548007167</v>
      </c>
      <c r="AF225" s="49">
        <v>0.53699824287616349</v>
      </c>
      <c r="AG225"/>
      <c r="AH225" s="49">
        <v>79.166666666666657</v>
      </c>
      <c r="AI225" s="49">
        <v>173.658264</v>
      </c>
      <c r="AJ225"/>
      <c r="AK225"/>
    </row>
    <row r="226" spans="1:37" x14ac:dyDescent="0.3">
      <c r="A226" s="3">
        <v>44104</v>
      </c>
      <c r="B226" s="2">
        <v>225</v>
      </c>
      <c r="C226" s="1">
        <v>115.610542</v>
      </c>
      <c r="D226" s="2">
        <v>142675200</v>
      </c>
      <c r="E226" s="1">
        <f t="shared" si="19"/>
        <v>110.63968331030637</v>
      </c>
      <c r="F226" s="1">
        <v>164.61000100000001</v>
      </c>
      <c r="G226" s="2">
        <v>2883400</v>
      </c>
      <c r="H226" s="1">
        <f t="shared" si="18"/>
        <v>154.5871106128354</v>
      </c>
      <c r="M226" s="38">
        <v>201</v>
      </c>
      <c r="N226" s="49">
        <v>104.79057292384543</v>
      </c>
      <c r="O226" s="49">
        <v>21.514023076154572</v>
      </c>
      <c r="P226" s="49">
        <v>2.1643849974102172</v>
      </c>
      <c r="Q226"/>
      <c r="R226" s="49">
        <v>79.563492063492063</v>
      </c>
      <c r="S226" s="49">
        <v>112.086624</v>
      </c>
      <c r="T226" s="49"/>
      <c r="U226" s="29"/>
      <c r="V226" s="29"/>
      <c r="W226" s="63"/>
      <c r="X226" s="63"/>
      <c r="Y226" s="63"/>
      <c r="AC226" s="38">
        <v>201</v>
      </c>
      <c r="AD226" s="49">
        <v>155.34045278790475</v>
      </c>
      <c r="AE226" s="49">
        <v>9.9695452120952552</v>
      </c>
      <c r="AF226" s="49">
        <v>0.58457485360777128</v>
      </c>
      <c r="AG226"/>
      <c r="AH226" s="49">
        <v>79.563492063492063</v>
      </c>
      <c r="AI226" s="49">
        <v>173.677887</v>
      </c>
      <c r="AJ226"/>
      <c r="AK226"/>
    </row>
    <row r="227" spans="1:37" x14ac:dyDescent="0.3">
      <c r="A227" s="3">
        <v>44105</v>
      </c>
      <c r="B227" s="2">
        <v>226</v>
      </c>
      <c r="C227" s="1">
        <v>116.58886</v>
      </c>
      <c r="D227" s="2">
        <v>116120400</v>
      </c>
      <c r="E227" s="1">
        <f t="shared" si="19"/>
        <v>110.88339624307557</v>
      </c>
      <c r="F227" s="1">
        <v>163.679993</v>
      </c>
      <c r="G227" s="2">
        <v>2409300</v>
      </c>
      <c r="H227" s="1">
        <f t="shared" si="18"/>
        <v>154.55572135554084</v>
      </c>
      <c r="M227" s="38">
        <v>202</v>
      </c>
      <c r="N227" s="49">
        <v>105.03428585661464</v>
      </c>
      <c r="O227" s="49">
        <v>19.760415143385359</v>
      </c>
      <c r="P227" s="49">
        <v>1.98796598514133</v>
      </c>
      <c r="Q227"/>
      <c r="R227" s="49">
        <v>79.960317460317455</v>
      </c>
      <c r="S227" s="49">
        <v>112.533356</v>
      </c>
      <c r="T227" s="49"/>
      <c r="U227" s="29"/>
      <c r="V227" s="29"/>
      <c r="W227" s="63"/>
      <c r="X227" s="63"/>
      <c r="Y227" s="63"/>
      <c r="AC227" s="38">
        <v>202</v>
      </c>
      <c r="AD227" s="49">
        <v>155.30906353061019</v>
      </c>
      <c r="AE227" s="49">
        <v>10.680941469389808</v>
      </c>
      <c r="AF227" s="49">
        <v>0.62628832740400264</v>
      </c>
      <c r="AG227"/>
      <c r="AH227" s="49">
        <v>79.960317460317455</v>
      </c>
      <c r="AI227" s="49">
        <v>173.72699</v>
      </c>
      <c r="AJ227"/>
      <c r="AK227"/>
    </row>
    <row r="228" spans="1:37" x14ac:dyDescent="0.3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f t="shared" si="19"/>
        <v>111.12710917584477</v>
      </c>
      <c r="F228" s="1">
        <v>165.61000100000001</v>
      </c>
      <c r="G228" s="2">
        <v>2339900</v>
      </c>
      <c r="H228" s="1">
        <f t="shared" si="18"/>
        <v>154.52433209824628</v>
      </c>
      <c r="M228" s="38">
        <v>203</v>
      </c>
      <c r="N228" s="49">
        <v>105.27799878938384</v>
      </c>
      <c r="O228" s="49">
        <v>19.314553210616154</v>
      </c>
      <c r="P228" s="49">
        <v>1.9431107353916177</v>
      </c>
      <c r="Q228"/>
      <c r="R228" s="49">
        <v>80.357142857142847</v>
      </c>
      <c r="S228" s="49">
        <v>112.625694</v>
      </c>
      <c r="T228" s="49"/>
      <c r="U228" s="29"/>
      <c r="V228" s="29"/>
      <c r="W228" s="63"/>
      <c r="X228" s="63"/>
      <c r="Y228" s="63"/>
      <c r="AC228" s="38">
        <v>203</v>
      </c>
      <c r="AD228" s="49">
        <v>155.27767427331563</v>
      </c>
      <c r="AE228" s="49">
        <v>13.102330726684386</v>
      </c>
      <c r="AF228" s="49">
        <v>0.76826905375580401</v>
      </c>
      <c r="AG228"/>
      <c r="AH228" s="49">
        <v>80.357142857142847</v>
      </c>
      <c r="AI228" s="49">
        <v>173.756439</v>
      </c>
      <c r="AJ228"/>
      <c r="AK228"/>
    </row>
    <row r="229" spans="1:37" x14ac:dyDescent="0.3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f t="shared" si="19"/>
        <v>111.37082210861398</v>
      </c>
      <c r="F229" s="1">
        <v>168.720001</v>
      </c>
      <c r="G229" s="2">
        <v>1750000</v>
      </c>
      <c r="H229" s="1">
        <f t="shared" si="18"/>
        <v>154.49294284095174</v>
      </c>
      <c r="M229" s="38">
        <v>204</v>
      </c>
      <c r="N229" s="49">
        <v>105.52171172215304</v>
      </c>
      <c r="O229" s="49">
        <v>23.296037277846949</v>
      </c>
      <c r="P229" s="49">
        <v>2.3436617784038125</v>
      </c>
      <c r="Q229"/>
      <c r="R229" s="49">
        <v>80.753968253968253</v>
      </c>
      <c r="S229" s="49">
        <v>112.815369</v>
      </c>
      <c r="T229" s="49"/>
      <c r="U229" s="29"/>
      <c r="V229" s="29"/>
      <c r="W229" s="63"/>
      <c r="X229" s="63"/>
      <c r="Y229" s="63"/>
      <c r="AC229" s="38">
        <v>204</v>
      </c>
      <c r="AD229" s="49">
        <v>155.24628501602106</v>
      </c>
      <c r="AE229" s="49">
        <v>10.303717983978942</v>
      </c>
      <c r="AF229" s="49">
        <v>0.60416942839003995</v>
      </c>
      <c r="AG229"/>
      <c r="AH229" s="49">
        <v>80.753968253968253</v>
      </c>
      <c r="AI229" s="49">
        <v>173.776062</v>
      </c>
      <c r="AJ229"/>
      <c r="AK229"/>
    </row>
    <row r="230" spans="1:37" x14ac:dyDescent="0.3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f t="shared" si="19"/>
        <v>111.61453504138319</v>
      </c>
      <c r="F230" s="1">
        <v>166.88999899999999</v>
      </c>
      <c r="G230" s="2">
        <v>2345800</v>
      </c>
      <c r="H230" s="1">
        <f t="shared" si="18"/>
        <v>154.46155358365718</v>
      </c>
      <c r="M230" s="38">
        <v>205</v>
      </c>
      <c r="N230" s="49">
        <v>105.76542465492226</v>
      </c>
      <c r="O230" s="49">
        <v>28.183473345077758</v>
      </c>
      <c r="P230" s="49">
        <v>2.8353547203641001</v>
      </c>
      <c r="Q230"/>
      <c r="R230" s="49">
        <v>81.150793650793645</v>
      </c>
      <c r="S230" s="49">
        <v>112.82534800000001</v>
      </c>
      <c r="T230" s="49"/>
      <c r="U230" s="29"/>
      <c r="V230" s="29"/>
      <c r="W230" s="63"/>
      <c r="X230" s="63"/>
      <c r="Y230" s="63"/>
      <c r="AC230" s="38">
        <v>205</v>
      </c>
      <c r="AD230" s="49">
        <v>155.21489575872653</v>
      </c>
      <c r="AE230" s="49">
        <v>12.755105241273469</v>
      </c>
      <c r="AF230" s="49">
        <v>0.74790911927687553</v>
      </c>
      <c r="AG230"/>
      <c r="AH230" s="49">
        <v>81.150793650793645</v>
      </c>
      <c r="AI230" s="49">
        <v>173.779999</v>
      </c>
      <c r="AJ230"/>
      <c r="AK230"/>
    </row>
    <row r="231" spans="1:37" x14ac:dyDescent="0.3">
      <c r="A231" s="3">
        <v>44111</v>
      </c>
      <c r="B231" s="2">
        <v>230</v>
      </c>
      <c r="C231" s="1">
        <v>114.881805</v>
      </c>
      <c r="D231" s="2">
        <v>96849000</v>
      </c>
      <c r="E231" s="1">
        <f t="shared" si="19"/>
        <v>111.85824797415239</v>
      </c>
      <c r="F231" s="1">
        <v>171.550003</v>
      </c>
      <c r="G231" s="2">
        <v>2030200</v>
      </c>
      <c r="H231" s="1">
        <f t="shared" si="18"/>
        <v>154.43016432636261</v>
      </c>
      <c r="M231" s="38">
        <v>206</v>
      </c>
      <c r="N231" s="49">
        <v>106.00913758769147</v>
      </c>
      <c r="O231" s="49">
        <v>25.164553412308521</v>
      </c>
      <c r="P231" s="49">
        <v>2.5316409524770247</v>
      </c>
      <c r="Q231"/>
      <c r="R231" s="49">
        <v>81.547619047619037</v>
      </c>
      <c r="S231" s="49">
        <v>112.96511099999999</v>
      </c>
      <c r="T231" s="49"/>
      <c r="U231" s="29"/>
      <c r="V231" s="29"/>
      <c r="W231" s="63"/>
      <c r="X231" s="63"/>
      <c r="Y231" s="63"/>
      <c r="AC231" s="38">
        <v>206</v>
      </c>
      <c r="AD231" s="49">
        <v>155.18350650143196</v>
      </c>
      <c r="AE231" s="49">
        <v>17.286494498568032</v>
      </c>
      <c r="AF231" s="49">
        <v>1.0136119327321025</v>
      </c>
      <c r="AG231"/>
      <c r="AH231" s="49">
        <v>81.547619047619037</v>
      </c>
      <c r="AI231" s="49">
        <v>173.903717</v>
      </c>
      <c r="AJ231"/>
      <c r="AK231"/>
    </row>
    <row r="232" spans="1:37" x14ac:dyDescent="0.3">
      <c r="A232" s="3">
        <v>44112</v>
      </c>
      <c r="B232" s="2">
        <v>231</v>
      </c>
      <c r="C232" s="1">
        <v>114.77198799999999</v>
      </c>
      <c r="D232" s="2">
        <v>83477200</v>
      </c>
      <c r="E232" s="1">
        <f t="shared" si="19"/>
        <v>112.10196090692159</v>
      </c>
      <c r="F232" s="1">
        <v>173.779999</v>
      </c>
      <c r="G232" s="2">
        <v>1977900</v>
      </c>
      <c r="H232" s="1">
        <f t="shared" si="18"/>
        <v>154.39877506906805</v>
      </c>
      <c r="M232" s="38">
        <v>207</v>
      </c>
      <c r="N232" s="49">
        <v>106.25285052046067</v>
      </c>
      <c r="O232" s="49">
        <v>14.418955479539335</v>
      </c>
      <c r="P232" s="49">
        <v>1.4505967018707382</v>
      </c>
      <c r="Q232"/>
      <c r="R232" s="49">
        <v>81.944444444444443</v>
      </c>
      <c r="S232" s="49">
        <v>113.29454</v>
      </c>
      <c r="T232" s="49"/>
      <c r="U232" s="29"/>
      <c r="V232" s="29"/>
      <c r="W232" s="63"/>
      <c r="X232" s="63"/>
      <c r="Y232" s="63"/>
      <c r="AC232" s="38">
        <v>207</v>
      </c>
      <c r="AD232" s="49">
        <v>155.1521172441374</v>
      </c>
      <c r="AE232" s="49">
        <v>11.147885755862603</v>
      </c>
      <c r="AF232" s="49">
        <v>0.65366810071368719</v>
      </c>
      <c r="AG232"/>
      <c r="AH232" s="49">
        <v>81.944444444444443</v>
      </c>
      <c r="AI232" s="49">
        <v>173.99208100000001</v>
      </c>
      <c r="AJ232"/>
      <c r="AK232"/>
    </row>
    <row r="233" spans="1:37" x14ac:dyDescent="0.3">
      <c r="A233" s="3">
        <v>44113</v>
      </c>
      <c r="B233" s="2">
        <v>232</v>
      </c>
      <c r="C233" s="1">
        <v>116.768547</v>
      </c>
      <c r="D233" s="2">
        <v>100506900</v>
      </c>
      <c r="E233" s="1">
        <f t="shared" si="19"/>
        <v>112.3456738396908</v>
      </c>
      <c r="F233" s="1">
        <v>174.38000500000001</v>
      </c>
      <c r="G233" s="2">
        <v>2636900</v>
      </c>
      <c r="H233" s="1">
        <f t="shared" si="18"/>
        <v>154.36738581177352</v>
      </c>
      <c r="M233" s="38">
        <v>208</v>
      </c>
      <c r="N233" s="49">
        <v>106.49656345322987</v>
      </c>
      <c r="O233" s="49">
        <v>14.255107546770134</v>
      </c>
      <c r="P233" s="49">
        <v>1.4341130341584267</v>
      </c>
      <c r="Q233"/>
      <c r="R233" s="49">
        <v>82.341269841269835</v>
      </c>
      <c r="S233" s="49">
        <v>113.501678</v>
      </c>
      <c r="T233" s="49"/>
      <c r="U233" s="29"/>
      <c r="V233" s="29"/>
      <c r="W233" s="63"/>
      <c r="X233" s="63"/>
      <c r="Y233" s="63"/>
      <c r="AC233" s="38">
        <v>208</v>
      </c>
      <c r="AD233" s="49">
        <v>155.12072798684284</v>
      </c>
      <c r="AE233" s="49">
        <v>11.569274013157155</v>
      </c>
      <c r="AF233" s="49">
        <v>0.67837664795224539</v>
      </c>
      <c r="AG233"/>
      <c r="AH233" s="49">
        <v>82.341269841269835</v>
      </c>
      <c r="AI233" s="49">
        <v>174.15898100000001</v>
      </c>
      <c r="AJ233"/>
      <c r="AK233"/>
    </row>
    <row r="234" spans="1:37" x14ac:dyDescent="0.3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f t="shared" si="19"/>
        <v>112.58938677246002</v>
      </c>
      <c r="F234" s="1">
        <v>175.36000100000001</v>
      </c>
      <c r="G234" s="2">
        <v>3396300</v>
      </c>
      <c r="H234" s="1">
        <f t="shared" si="18"/>
        <v>154.33599655447895</v>
      </c>
      <c r="M234" s="38">
        <v>209</v>
      </c>
      <c r="N234" s="49">
        <v>106.74027638599907</v>
      </c>
      <c r="O234" s="49">
        <v>5.8854176140009287</v>
      </c>
      <c r="P234" s="49">
        <v>0.59209333104026296</v>
      </c>
      <c r="Q234"/>
      <c r="R234" s="49">
        <v>82.738095238095227</v>
      </c>
      <c r="S234" s="49">
        <v>113.893501</v>
      </c>
      <c r="T234" s="49"/>
      <c r="U234" s="29"/>
      <c r="V234" s="29"/>
      <c r="W234" s="63"/>
      <c r="X234" s="63"/>
      <c r="Y234" s="63"/>
      <c r="AC234" s="38">
        <v>209</v>
      </c>
      <c r="AD234" s="49">
        <v>155.0893387295483</v>
      </c>
      <c r="AE234" s="49">
        <v>9.1806652704516978</v>
      </c>
      <c r="AF234" s="49">
        <v>0.5383180418285437</v>
      </c>
      <c r="AG234"/>
      <c r="AH234" s="49">
        <v>82.738095238095227</v>
      </c>
      <c r="AI234" s="49">
        <v>174.276794</v>
      </c>
      <c r="AJ234"/>
      <c r="AK234"/>
    </row>
    <row r="235" spans="1:37" x14ac:dyDescent="0.3">
      <c r="A235" s="3">
        <v>44117</v>
      </c>
      <c r="B235" s="2">
        <v>234</v>
      </c>
      <c r="C235" s="1">
        <v>120.891434</v>
      </c>
      <c r="D235" s="2">
        <v>262330500</v>
      </c>
      <c r="E235" s="1">
        <f t="shared" si="19"/>
        <v>112.83309970522922</v>
      </c>
      <c r="F235" s="1">
        <v>171.550003</v>
      </c>
      <c r="G235" s="2">
        <v>2315300</v>
      </c>
      <c r="H235" s="1">
        <f t="shared" si="18"/>
        <v>154.30460729718439</v>
      </c>
      <c r="M235" s="38">
        <v>210</v>
      </c>
      <c r="N235" s="49">
        <v>106.98398931876828</v>
      </c>
      <c r="O235" s="49">
        <v>10.133953681231716</v>
      </c>
      <c r="P235" s="49">
        <v>1.019510727234398</v>
      </c>
      <c r="Q235"/>
      <c r="R235" s="49">
        <v>83.134920634920633</v>
      </c>
      <c r="S235" s="49">
        <v>114.41011</v>
      </c>
      <c r="T235" s="49"/>
      <c r="U235" s="29"/>
      <c r="V235" s="29"/>
      <c r="W235" s="63"/>
      <c r="X235" s="63"/>
      <c r="Y235" s="63"/>
      <c r="AC235" s="38">
        <v>210</v>
      </c>
      <c r="AD235" s="49">
        <v>155.05794947225374</v>
      </c>
      <c r="AE235" s="49">
        <v>10.692050527746261</v>
      </c>
      <c r="AF235" s="49">
        <v>0.62693971881898569</v>
      </c>
      <c r="AG235"/>
      <c r="AH235" s="49">
        <v>83.134920634920633</v>
      </c>
      <c r="AI235" s="49">
        <v>174.37496899999999</v>
      </c>
      <c r="AJ235"/>
      <c r="AK235"/>
    </row>
    <row r="236" spans="1:37" x14ac:dyDescent="0.3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f t="shared" si="19"/>
        <v>113.07681263799842</v>
      </c>
      <c r="F236" s="1">
        <v>173.470001</v>
      </c>
      <c r="G236" s="2">
        <v>2386400</v>
      </c>
      <c r="H236" s="1">
        <f t="shared" si="18"/>
        <v>154.27321803988985</v>
      </c>
      <c r="M236" s="38">
        <v>211</v>
      </c>
      <c r="N236" s="49">
        <v>107.22770225153749</v>
      </c>
      <c r="O236" s="49">
        <v>6.066837748462504</v>
      </c>
      <c r="P236" s="49">
        <v>0.61034482290986092</v>
      </c>
      <c r="Q236"/>
      <c r="R236" s="49">
        <v>83.531746031746025</v>
      </c>
      <c r="S236" s="49">
        <v>114.709602</v>
      </c>
      <c r="T236" s="49"/>
      <c r="U236" s="29"/>
      <c r="V236" s="29"/>
      <c r="W236" s="63"/>
      <c r="X236" s="63"/>
      <c r="Y236" s="63"/>
      <c r="AC236" s="38">
        <v>211</v>
      </c>
      <c r="AD236" s="49">
        <v>155.02656021495918</v>
      </c>
      <c r="AE236" s="49">
        <v>9.2434437850408244</v>
      </c>
      <c r="AF236" s="49">
        <v>0.54199912659168092</v>
      </c>
      <c r="AG236"/>
      <c r="AH236" s="49">
        <v>83.531746031746025</v>
      </c>
      <c r="AI236" s="49">
        <v>174.38000500000001</v>
      </c>
      <c r="AJ236"/>
      <c r="AK236"/>
    </row>
    <row r="237" spans="1:37" x14ac:dyDescent="0.3">
      <c r="A237" s="3">
        <v>44119</v>
      </c>
      <c r="B237" s="2">
        <v>236</v>
      </c>
      <c r="C237" s="1">
        <v>120.502106</v>
      </c>
      <c r="D237" s="2">
        <v>112559200</v>
      </c>
      <c r="E237" s="1">
        <f t="shared" si="19"/>
        <v>113.32052557076761</v>
      </c>
      <c r="F237" s="1">
        <v>172.61000100000001</v>
      </c>
      <c r="G237" s="2">
        <v>2436600</v>
      </c>
      <c r="H237" s="1">
        <f t="shared" si="18"/>
        <v>154.24182878259529</v>
      </c>
      <c r="M237" s="38">
        <v>212</v>
      </c>
      <c r="N237" s="49">
        <v>107.47141518430669</v>
      </c>
      <c r="O237" s="49">
        <v>4.3356908156933116</v>
      </c>
      <c r="P237" s="49">
        <v>0.43618546478630948</v>
      </c>
      <c r="Q237"/>
      <c r="R237" s="49">
        <v>83.928571428571416</v>
      </c>
      <c r="S237" s="49">
        <v>114.752022</v>
      </c>
      <c r="T237" s="49"/>
      <c r="U237" s="29"/>
      <c r="V237" s="29"/>
      <c r="W237" s="63"/>
      <c r="X237" s="63"/>
      <c r="Y237" s="63"/>
      <c r="AC237" s="38">
        <v>212</v>
      </c>
      <c r="AD237" s="49">
        <v>154.99517095766464</v>
      </c>
      <c r="AE237" s="49">
        <v>11.454826042335355</v>
      </c>
      <c r="AF237" s="49">
        <v>0.67166586984095389</v>
      </c>
      <c r="AG237"/>
      <c r="AH237" s="49">
        <v>83.928571428571416</v>
      </c>
      <c r="AI237" s="49">
        <v>174.522232</v>
      </c>
      <c r="AJ237"/>
      <c r="AK237"/>
    </row>
    <row r="238" spans="1:37" x14ac:dyDescent="0.3">
      <c r="A238" s="3">
        <v>44120</v>
      </c>
      <c r="B238" s="2">
        <v>237</v>
      </c>
      <c r="C238" s="1">
        <v>118.81501</v>
      </c>
      <c r="D238" s="2">
        <v>115393800</v>
      </c>
      <c r="E238" s="1">
        <f t="shared" si="19"/>
        <v>113.56423850353683</v>
      </c>
      <c r="F238" s="1">
        <v>174.86000100000001</v>
      </c>
      <c r="G238" s="2">
        <v>3628800</v>
      </c>
      <c r="H238" s="1">
        <f t="shared" si="18"/>
        <v>154.21043952530073</v>
      </c>
      <c r="M238" s="38">
        <v>213</v>
      </c>
      <c r="N238" s="49">
        <v>107.71512811707589</v>
      </c>
      <c r="O238" s="49">
        <v>7.4461878829241073</v>
      </c>
      <c r="P238" s="49">
        <v>0.74911220856510019</v>
      </c>
      <c r="Q238"/>
      <c r="R238" s="49">
        <v>84.325396825396822</v>
      </c>
      <c r="S238" s="49">
        <v>114.76200900000001</v>
      </c>
      <c r="T238" s="49"/>
      <c r="U238" s="29"/>
      <c r="V238" s="29"/>
      <c r="W238" s="63"/>
      <c r="X238" s="63"/>
      <c r="Y238" s="63"/>
      <c r="AC238" s="38">
        <v>213</v>
      </c>
      <c r="AD238" s="49">
        <v>154.96378170037008</v>
      </c>
      <c r="AE238" s="49">
        <v>13.506219299629919</v>
      </c>
      <c r="AF238" s="49">
        <v>0.79195148844871677</v>
      </c>
      <c r="AG238"/>
      <c r="AH238" s="49">
        <v>84.325396825396822</v>
      </c>
      <c r="AI238" s="49">
        <v>174.86000100000001</v>
      </c>
      <c r="AJ238"/>
      <c r="AK238"/>
    </row>
    <row r="239" spans="1:37" x14ac:dyDescent="0.3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f t="shared" si="19"/>
        <v>113.80795143630604</v>
      </c>
      <c r="F239" s="1">
        <v>171.58999600000001</v>
      </c>
      <c r="G239" s="2">
        <v>2103500</v>
      </c>
      <c r="H239" s="1">
        <f t="shared" si="18"/>
        <v>154.17905026800616</v>
      </c>
      <c r="M239" s="38">
        <v>214</v>
      </c>
      <c r="N239" s="49">
        <v>107.95884104984511</v>
      </c>
      <c r="O239" s="49">
        <v>7.3821699501548892</v>
      </c>
      <c r="P239" s="49">
        <v>0.74267178351022123</v>
      </c>
      <c r="Q239"/>
      <c r="R239" s="49">
        <v>84.722222222222214</v>
      </c>
      <c r="S239" s="49">
        <v>114.77198799999999</v>
      </c>
      <c r="T239" s="49"/>
      <c r="U239" s="29"/>
      <c r="V239" s="29"/>
      <c r="W239" s="63"/>
      <c r="X239" s="63"/>
      <c r="Y239" s="63"/>
      <c r="AC239" s="38">
        <v>214</v>
      </c>
      <c r="AD239" s="49">
        <v>154.93239244307551</v>
      </c>
      <c r="AE239" s="49">
        <v>13.36761055692449</v>
      </c>
      <c r="AF239" s="49">
        <v>0.78382401786184586</v>
      </c>
      <c r="AG239"/>
      <c r="AH239" s="49">
        <v>84.722222222222214</v>
      </c>
      <c r="AI239" s="49">
        <v>175.09165999999999</v>
      </c>
      <c r="AJ239"/>
      <c r="AK239"/>
    </row>
    <row r="240" spans="1:37" x14ac:dyDescent="0.3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f t="shared" si="19"/>
        <v>114.05166436907524</v>
      </c>
      <c r="F240" s="1">
        <v>173.259995</v>
      </c>
      <c r="G240" s="2">
        <v>1580300</v>
      </c>
      <c r="H240" s="1">
        <f t="shared" si="18"/>
        <v>154.14766101071163</v>
      </c>
      <c r="M240" s="38">
        <v>215</v>
      </c>
      <c r="N240" s="49">
        <v>108.20255398261432</v>
      </c>
      <c r="O240" s="49">
        <v>3.7343280173856783</v>
      </c>
      <c r="P240" s="49">
        <v>0.37568629110547913</v>
      </c>
      <c r="Q240"/>
      <c r="R240" s="49">
        <v>85.119047619047606</v>
      </c>
      <c r="S240" s="49">
        <v>114.81192</v>
      </c>
      <c r="T240" s="49"/>
      <c r="U240" s="29"/>
      <c r="V240" s="29"/>
      <c r="W240" s="63"/>
      <c r="X240" s="63"/>
      <c r="Y240" s="63"/>
      <c r="AC240" s="38">
        <v>215</v>
      </c>
      <c r="AD240" s="49">
        <v>154.90100318578095</v>
      </c>
      <c r="AE240" s="49">
        <v>15.098996814219049</v>
      </c>
      <c r="AF240" s="49">
        <v>0.8853456867408378</v>
      </c>
      <c r="AG240"/>
      <c r="AH240" s="49">
        <v>85.119047619047606</v>
      </c>
      <c r="AI240" s="49">
        <v>175.26838699999999</v>
      </c>
      <c r="AJ240"/>
      <c r="AK240"/>
    </row>
    <row r="241" spans="1:37" x14ac:dyDescent="0.3">
      <c r="A241" s="3">
        <v>44125</v>
      </c>
      <c r="B241" s="2">
        <v>240</v>
      </c>
      <c r="C241" s="1">
        <v>116.668724</v>
      </c>
      <c r="D241" s="2">
        <v>89946000</v>
      </c>
      <c r="E241" s="1">
        <f t="shared" si="19"/>
        <v>114.29537730184444</v>
      </c>
      <c r="F241" s="1">
        <v>172.86999499999999</v>
      </c>
      <c r="G241" s="2">
        <v>1827000</v>
      </c>
      <c r="H241" s="1">
        <f t="shared" si="18"/>
        <v>154.11627175341707</v>
      </c>
      <c r="M241" s="38">
        <v>216</v>
      </c>
      <c r="N241" s="49">
        <v>108.44626691538352</v>
      </c>
      <c r="O241" s="49">
        <v>1.7036960846164817</v>
      </c>
      <c r="P241" s="49">
        <v>0.17139770802688653</v>
      </c>
      <c r="Q241"/>
      <c r="R241" s="49">
        <v>85.515873015873012</v>
      </c>
      <c r="S241" s="49">
        <v>114.84187300000001</v>
      </c>
      <c r="T241" s="49"/>
      <c r="U241" s="29"/>
      <c r="V241" s="29"/>
      <c r="W241" s="63"/>
      <c r="X241" s="63"/>
      <c r="Y241" s="63"/>
      <c r="AC241" s="38">
        <v>216</v>
      </c>
      <c r="AD241" s="49">
        <v>154.86961392848642</v>
      </c>
      <c r="AE241" s="49">
        <v>15.470382071513598</v>
      </c>
      <c r="AF241" s="49">
        <v>0.90712225505928545</v>
      </c>
      <c r="AG241"/>
      <c r="AH241" s="49">
        <v>85.515873015873012</v>
      </c>
      <c r="AI241" s="49">
        <v>175.29785200000001</v>
      </c>
      <c r="AJ241"/>
      <c r="AK241"/>
    </row>
    <row r="242" spans="1:37" x14ac:dyDescent="0.3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f t="shared" si="19"/>
        <v>114.53909023461365</v>
      </c>
      <c r="F242" s="1">
        <v>176.85000600000001</v>
      </c>
      <c r="G242" s="2">
        <v>1882100</v>
      </c>
      <c r="H242" s="1">
        <f t="shared" si="18"/>
        <v>154.0848824961225</v>
      </c>
      <c r="M242" s="38">
        <v>217</v>
      </c>
      <c r="N242" s="49">
        <v>108.68997984815272</v>
      </c>
      <c r="O242" s="49">
        <v>-2.0339888481527169</v>
      </c>
      <c r="P242" s="49">
        <v>-0.20462630035573542</v>
      </c>
      <c r="Q242"/>
      <c r="R242" s="49">
        <v>85.912698412698404</v>
      </c>
      <c r="S242" s="49">
        <v>114.85185199999999</v>
      </c>
      <c r="T242" s="49"/>
      <c r="U242" s="29"/>
      <c r="V242" s="29"/>
      <c r="W242" s="63"/>
      <c r="X242" s="63"/>
      <c r="Y242" s="63"/>
      <c r="AC242" s="38">
        <v>217</v>
      </c>
      <c r="AD242" s="49">
        <v>154.83822467119185</v>
      </c>
      <c r="AE242" s="49">
        <v>13.861772328808144</v>
      </c>
      <c r="AF242" s="49">
        <v>0.8127997172856245</v>
      </c>
      <c r="AG242"/>
      <c r="AH242" s="49">
        <v>85.912698412698404</v>
      </c>
      <c r="AI242" s="49">
        <v>175.36000100000001</v>
      </c>
      <c r="AJ242"/>
      <c r="AK242"/>
    </row>
    <row r="243" spans="1:37" x14ac:dyDescent="0.3">
      <c r="A243" s="3">
        <v>44127</v>
      </c>
      <c r="B243" s="2">
        <v>242</v>
      </c>
      <c r="C243" s="1">
        <v>114.84187300000001</v>
      </c>
      <c r="D243" s="2">
        <v>82572600</v>
      </c>
      <c r="E243" s="1">
        <f t="shared" si="19"/>
        <v>114.78280316738287</v>
      </c>
      <c r="F243" s="1">
        <v>175.53999300000001</v>
      </c>
      <c r="G243" s="2">
        <v>1987900</v>
      </c>
      <c r="H243" s="1">
        <f t="shared" si="18"/>
        <v>154.05349323882794</v>
      </c>
      <c r="M243" s="38">
        <v>218</v>
      </c>
      <c r="N243" s="49">
        <v>108.93369278092192</v>
      </c>
      <c r="O243" s="49">
        <v>0.95671821907808408</v>
      </c>
      <c r="P243" s="49">
        <v>9.6249155854849333E-2</v>
      </c>
      <c r="Q243"/>
      <c r="R243" s="49">
        <v>86.309523809523796</v>
      </c>
      <c r="S243" s="49">
        <v>114.881805</v>
      </c>
      <c r="T243" s="49"/>
      <c r="U243" s="29"/>
      <c r="V243" s="29"/>
      <c r="W243" s="63"/>
      <c r="X243" s="63"/>
      <c r="Y243" s="63"/>
      <c r="AC243" s="38">
        <v>218</v>
      </c>
      <c r="AD243" s="49">
        <v>154.80683541389729</v>
      </c>
      <c r="AE243" s="49">
        <v>6.5631595861026994</v>
      </c>
      <c r="AF243" s="49">
        <v>0.38483782084620216</v>
      </c>
      <c r="AG243"/>
      <c r="AH243" s="49">
        <v>86.309523809523796</v>
      </c>
      <c r="AI243" s="49">
        <v>175.42546100000001</v>
      </c>
      <c r="AJ243"/>
      <c r="AK243"/>
    </row>
    <row r="244" spans="1:37" x14ac:dyDescent="0.3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f t="shared" si="19"/>
        <v>115.02651610015207</v>
      </c>
      <c r="F244" s="1">
        <v>170.16999799999999</v>
      </c>
      <c r="G244" s="2">
        <v>2323700</v>
      </c>
      <c r="H244" s="1">
        <f t="shared" si="18"/>
        <v>154.02210398153341</v>
      </c>
      <c r="M244" s="38">
        <v>219</v>
      </c>
      <c r="N244" s="49">
        <v>109.17740571369113</v>
      </c>
      <c r="O244" s="49">
        <v>2.4400262863088642</v>
      </c>
      <c r="P244" s="49">
        <v>0.24547506845555681</v>
      </c>
      <c r="Q244"/>
      <c r="R244" s="49">
        <v>86.706349206349202</v>
      </c>
      <c r="S244" s="49">
        <v>115.12138400000001</v>
      </c>
      <c r="T244" s="49"/>
      <c r="U244" s="29"/>
      <c r="V244" s="29"/>
      <c r="W244" s="63"/>
      <c r="X244" s="63"/>
      <c r="Y244" s="63"/>
      <c r="AC244" s="38">
        <v>219</v>
      </c>
      <c r="AD244" s="49">
        <v>154.77544615660273</v>
      </c>
      <c r="AE244" s="49">
        <v>7.9045468433972701</v>
      </c>
      <c r="AF244" s="49">
        <v>0.46349148486820457</v>
      </c>
      <c r="AG244"/>
      <c r="AH244" s="49">
        <v>86.706349206349202</v>
      </c>
      <c r="AI244" s="49">
        <v>175.53999300000001</v>
      </c>
      <c r="AJ244"/>
      <c r="AK244"/>
    </row>
    <row r="245" spans="1:37" x14ac:dyDescent="0.3">
      <c r="A245" s="3">
        <v>44131</v>
      </c>
      <c r="B245" s="2">
        <v>244</v>
      </c>
      <c r="C245" s="1">
        <v>116.39917800000001</v>
      </c>
      <c r="D245" s="2">
        <v>92276800</v>
      </c>
      <c r="E245" s="1">
        <f t="shared" si="19"/>
        <v>115.27022903292126</v>
      </c>
      <c r="F245" s="1">
        <v>166.75</v>
      </c>
      <c r="G245" s="2">
        <v>2009300</v>
      </c>
      <c r="H245" s="1">
        <f t="shared" si="18"/>
        <v>153.99071472423884</v>
      </c>
      <c r="M245" s="38">
        <v>220</v>
      </c>
      <c r="N245" s="49">
        <v>109.42111864646034</v>
      </c>
      <c r="O245" s="49">
        <v>-2.4856096464603468</v>
      </c>
      <c r="P245" s="49">
        <v>-0.25006091186077128</v>
      </c>
      <c r="Q245"/>
      <c r="R245" s="49">
        <v>87.103174603174594</v>
      </c>
      <c r="S245" s="49">
        <v>115.161316</v>
      </c>
      <c r="T245" s="49"/>
      <c r="U245" s="29"/>
      <c r="V245" s="29"/>
      <c r="W245" s="63"/>
      <c r="X245" s="63"/>
      <c r="Y245" s="63"/>
      <c r="AC245" s="38">
        <v>220</v>
      </c>
      <c r="AD245" s="49">
        <v>154.74405689930819</v>
      </c>
      <c r="AE245" s="49">
        <v>4.0459361006918186</v>
      </c>
      <c r="AF245" s="49">
        <v>0.23723775292165439</v>
      </c>
      <c r="AG245"/>
      <c r="AH245" s="49">
        <v>87.103174603174594</v>
      </c>
      <c r="AI245" s="49">
        <v>175.602203</v>
      </c>
      <c r="AJ245"/>
      <c r="AK245"/>
    </row>
    <row r="246" spans="1:37" x14ac:dyDescent="0.3">
      <c r="A246" s="3">
        <v>44132</v>
      </c>
      <c r="B246" s="2">
        <v>245</v>
      </c>
      <c r="C246" s="1">
        <v>111.008476</v>
      </c>
      <c r="D246" s="2">
        <v>143937800</v>
      </c>
      <c r="E246" s="1">
        <f t="shared" si="19"/>
        <v>115.51394196569046</v>
      </c>
      <c r="F246" s="1">
        <v>161.16000399999999</v>
      </c>
      <c r="G246" s="2">
        <v>3233500</v>
      </c>
      <c r="H246" s="1">
        <f t="shared" si="18"/>
        <v>153.95932546694428</v>
      </c>
      <c r="M246" s="38">
        <v>221</v>
      </c>
      <c r="N246" s="49">
        <v>109.66483157922954</v>
      </c>
      <c r="O246" s="49">
        <v>-1.6312165792295445</v>
      </c>
      <c r="P246" s="49">
        <v>-0.1641060195535636</v>
      </c>
      <c r="Q246"/>
      <c r="R246" s="49">
        <v>87.499999999999986</v>
      </c>
      <c r="S246" s="49">
        <v>115.34101099999999</v>
      </c>
      <c r="T246" s="49"/>
      <c r="U246" s="29"/>
      <c r="V246" s="29"/>
      <c r="W246" s="63"/>
      <c r="X246" s="63"/>
      <c r="Y246" s="63"/>
      <c r="AC246" s="38">
        <v>221</v>
      </c>
      <c r="AD246" s="49">
        <v>154.71266764201363</v>
      </c>
      <c r="AE246" s="49">
        <v>4.0473273579863758</v>
      </c>
      <c r="AF246" s="49">
        <v>0.23731933076818543</v>
      </c>
      <c r="AG246"/>
      <c r="AH246" s="49">
        <v>87.499999999999986</v>
      </c>
      <c r="AI246" s="49">
        <v>175.80838</v>
      </c>
      <c r="AJ246"/>
      <c r="AK246"/>
    </row>
    <row r="247" spans="1:37" x14ac:dyDescent="0.3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f t="shared" si="19"/>
        <v>115.75765489845968</v>
      </c>
      <c r="F247" s="1">
        <v>164.60000600000001</v>
      </c>
      <c r="G247" s="2">
        <v>3113600</v>
      </c>
      <c r="H247" s="1">
        <f t="shared" si="18"/>
        <v>153.92793620964972</v>
      </c>
      <c r="M247" s="38">
        <v>222</v>
      </c>
      <c r="N247" s="49">
        <v>109.90854451199874</v>
      </c>
      <c r="O247" s="49">
        <v>2.1780794880012593</v>
      </c>
      <c r="P247" s="49">
        <v>0.21912231618929134</v>
      </c>
      <c r="Q247"/>
      <c r="R247" s="49">
        <v>87.896825396825392</v>
      </c>
      <c r="S247" s="49">
        <v>115.363472</v>
      </c>
      <c r="T247" s="49"/>
      <c r="U247" s="29"/>
      <c r="V247" s="29"/>
      <c r="W247" s="63"/>
      <c r="X247" s="63"/>
      <c r="Y247" s="63"/>
      <c r="AC247" s="38">
        <v>222</v>
      </c>
      <c r="AD247" s="49">
        <v>154.68127838471906</v>
      </c>
      <c r="AE247" s="49">
        <v>6.808726615280932</v>
      </c>
      <c r="AF247" s="49">
        <v>0.39923690396170874</v>
      </c>
      <c r="AG247"/>
      <c r="AH247" s="49">
        <v>87.896825396825392</v>
      </c>
      <c r="AI247" s="49">
        <v>175.88691700000001</v>
      </c>
      <c r="AJ247"/>
      <c r="AK247"/>
    </row>
    <row r="248" spans="1:37" x14ac:dyDescent="0.3">
      <c r="A248" s="3">
        <v>44134</v>
      </c>
      <c r="B248" s="2">
        <v>247</v>
      </c>
      <c r="C248" s="1">
        <v>108.672516</v>
      </c>
      <c r="D248" s="2">
        <v>190272600</v>
      </c>
      <c r="E248" s="1">
        <f t="shared" si="19"/>
        <v>116.00136783122889</v>
      </c>
      <c r="F248" s="1">
        <v>164.949997</v>
      </c>
      <c r="G248" s="2">
        <v>4389500</v>
      </c>
      <c r="H248" s="1">
        <f t="shared" si="18"/>
        <v>153.89654695235518</v>
      </c>
      <c r="M248" s="38">
        <v>223</v>
      </c>
      <c r="N248" s="49">
        <v>110.15225744476795</v>
      </c>
      <c r="O248" s="49">
        <v>4.6097515552320516</v>
      </c>
      <c r="P248" s="49">
        <v>0.4637569213631248</v>
      </c>
      <c r="Q248"/>
      <c r="R248" s="49">
        <v>88.293650793650784</v>
      </c>
      <c r="S248" s="49">
        <v>115.508217</v>
      </c>
      <c r="T248" s="49"/>
      <c r="U248" s="29"/>
      <c r="V248" s="29"/>
      <c r="W248" s="63"/>
      <c r="X248" s="63"/>
      <c r="Y248" s="63"/>
      <c r="AC248" s="38">
        <v>223</v>
      </c>
      <c r="AD248" s="49">
        <v>154.6498891274245</v>
      </c>
      <c r="AE248" s="49">
        <v>9.9901098725754878</v>
      </c>
      <c r="AF248" s="49">
        <v>0.58578068427847629</v>
      </c>
      <c r="AG248"/>
      <c r="AH248" s="49">
        <v>88.293650793650784</v>
      </c>
      <c r="AI248" s="49">
        <v>176.151993</v>
      </c>
      <c r="AJ248"/>
      <c r="AK248"/>
    </row>
    <row r="249" spans="1:37" x14ac:dyDescent="0.3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f t="shared" si="19"/>
        <v>116.24508076399809</v>
      </c>
      <c r="F249" s="1">
        <v>173.61000100000001</v>
      </c>
      <c r="G249" s="2">
        <v>4198300</v>
      </c>
      <c r="H249" s="1">
        <f t="shared" si="18"/>
        <v>153.86515769506062</v>
      </c>
      <c r="M249" s="38">
        <v>224</v>
      </c>
      <c r="N249" s="49">
        <v>110.39597037753717</v>
      </c>
      <c r="O249" s="49">
        <v>3.4975306224628326</v>
      </c>
      <c r="P249" s="49">
        <v>0.35186365564661459</v>
      </c>
      <c r="Q249"/>
      <c r="R249" s="49">
        <v>88.69047619047619</v>
      </c>
      <c r="S249" s="49">
        <v>115.55064400000001</v>
      </c>
      <c r="T249" s="49"/>
      <c r="U249" s="29"/>
      <c r="V249" s="29"/>
      <c r="W249" s="63"/>
      <c r="X249" s="63"/>
      <c r="Y249" s="63"/>
      <c r="AC249" s="38">
        <v>224</v>
      </c>
      <c r="AD249" s="49">
        <v>154.61849987012997</v>
      </c>
      <c r="AE249" s="49">
        <v>9.8914951298700373</v>
      </c>
      <c r="AF249" s="49">
        <v>0.57999830428478638</v>
      </c>
      <c r="AG249"/>
      <c r="AH249" s="49">
        <v>88.69047619047619</v>
      </c>
      <c r="AI249" s="49">
        <v>176.151993</v>
      </c>
      <c r="AJ249"/>
      <c r="AK249"/>
    </row>
    <row r="250" spans="1:37" x14ac:dyDescent="0.3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f t="shared" si="19"/>
        <v>116.48879369676729</v>
      </c>
      <c r="F250" s="1">
        <v>179.21000699999999</v>
      </c>
      <c r="G250" s="2">
        <v>3719800</v>
      </c>
      <c r="H250" s="1">
        <f t="shared" si="18"/>
        <v>153.83376843776605</v>
      </c>
      <c r="M250" s="38">
        <v>225</v>
      </c>
      <c r="N250" s="49">
        <v>110.63968331030637</v>
      </c>
      <c r="O250" s="49">
        <v>4.9708586896936282</v>
      </c>
      <c r="P250" s="49">
        <v>0.50008554579193754</v>
      </c>
      <c r="Q250"/>
      <c r="R250" s="49">
        <v>89.087301587301582</v>
      </c>
      <c r="S250" s="49">
        <v>115.610542</v>
      </c>
      <c r="T250" s="49"/>
      <c r="U250" s="29"/>
      <c r="V250" s="29"/>
      <c r="W250" s="63"/>
      <c r="X250" s="63"/>
      <c r="Y250" s="63"/>
      <c r="AC250" s="38">
        <v>225</v>
      </c>
      <c r="AD250" s="49">
        <v>154.5871106128354</v>
      </c>
      <c r="AE250" s="49">
        <v>10.022890387164608</v>
      </c>
      <c r="AF250" s="49">
        <v>0.58770280450657597</v>
      </c>
      <c r="AG250"/>
      <c r="AH250" s="49">
        <v>89.087301587301582</v>
      </c>
      <c r="AI250" s="49">
        <v>176.30909700000001</v>
      </c>
      <c r="AJ250"/>
      <c r="AK250"/>
    </row>
    <row r="251" spans="1:37" x14ac:dyDescent="0.3">
      <c r="A251" s="3">
        <v>44139</v>
      </c>
      <c r="B251" s="2">
        <v>250</v>
      </c>
      <c r="C251" s="1">
        <v>114.752022</v>
      </c>
      <c r="D251" s="2">
        <v>138235500</v>
      </c>
      <c r="E251" s="1">
        <f t="shared" si="19"/>
        <v>116.7325066295365</v>
      </c>
      <c r="F251" s="1">
        <v>178.91000399999999</v>
      </c>
      <c r="G251" s="2">
        <v>4318600</v>
      </c>
      <c r="H251" s="1">
        <f t="shared" si="18"/>
        <v>153.80237918047149</v>
      </c>
      <c r="M251" s="38">
        <v>226</v>
      </c>
      <c r="N251" s="49">
        <v>110.88339624307557</v>
      </c>
      <c r="O251" s="49">
        <v>5.7054637569244306</v>
      </c>
      <c r="P251" s="49">
        <v>0.5739893517378436</v>
      </c>
      <c r="Q251"/>
      <c r="R251" s="49">
        <v>89.484126984126974</v>
      </c>
      <c r="S251" s="49">
        <v>115.78025100000001</v>
      </c>
      <c r="T251" s="49"/>
      <c r="U251" s="29"/>
      <c r="V251" s="29"/>
      <c r="W251" s="63"/>
      <c r="X251" s="63"/>
      <c r="Y251" s="63"/>
      <c r="AC251" s="38">
        <v>226</v>
      </c>
      <c r="AD251" s="49">
        <v>154.55572135554084</v>
      </c>
      <c r="AE251" s="49">
        <v>9.1242716444591565</v>
      </c>
      <c r="AF251" s="49">
        <v>0.53501134177777243</v>
      </c>
      <c r="AG251"/>
      <c r="AH251" s="49">
        <v>89.484126984126974</v>
      </c>
      <c r="AI251" s="49">
        <v>176.37780799999999</v>
      </c>
      <c r="AJ251"/>
      <c r="AK251"/>
    </row>
    <row r="252" spans="1:37" x14ac:dyDescent="0.3">
      <c r="A252" s="3">
        <v>44140</v>
      </c>
      <c r="B252" s="2">
        <v>251</v>
      </c>
      <c r="C252" s="1">
        <v>118.824997</v>
      </c>
      <c r="D252" s="2">
        <v>126387100</v>
      </c>
      <c r="E252" s="1">
        <f t="shared" si="19"/>
        <v>116.97621956230572</v>
      </c>
      <c r="F252" s="1">
        <v>183.279999</v>
      </c>
      <c r="G252" s="2">
        <v>4585100</v>
      </c>
      <c r="H252" s="1">
        <f t="shared" si="18"/>
        <v>153.77098992317696</v>
      </c>
      <c r="M252" s="38">
        <v>227</v>
      </c>
      <c r="N252" s="49">
        <v>111.12710917584477</v>
      </c>
      <c r="O252" s="49">
        <v>1.69823882415524</v>
      </c>
      <c r="P252" s="49">
        <v>0.17084868878360221</v>
      </c>
      <c r="Q252"/>
      <c r="R252" s="49">
        <v>89.88095238095238</v>
      </c>
      <c r="S252" s="49">
        <v>116.29935500000001</v>
      </c>
      <c r="T252" s="49"/>
      <c r="U252" s="29"/>
      <c r="V252" s="29"/>
      <c r="W252" s="63"/>
      <c r="X252" s="63"/>
      <c r="Y252" s="63"/>
      <c r="AC252" s="38">
        <v>227</v>
      </c>
      <c r="AD252" s="49">
        <v>154.52433209824628</v>
      </c>
      <c r="AE252" s="49">
        <v>11.085668901753735</v>
      </c>
      <c r="AF252" s="49">
        <v>0.650019949508304</v>
      </c>
      <c r="AG252"/>
      <c r="AH252" s="49">
        <v>89.88095238095238</v>
      </c>
      <c r="AI252" s="49">
        <v>176.52507</v>
      </c>
      <c r="AJ252"/>
      <c r="AK252"/>
    </row>
    <row r="253" spans="1:37" x14ac:dyDescent="0.3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f t="shared" si="19"/>
        <v>117.21993249507491</v>
      </c>
      <c r="F253" s="1">
        <v>184.270004</v>
      </c>
      <c r="G253" s="2">
        <v>3080300</v>
      </c>
      <c r="H253" s="1">
        <f t="shared" si="18"/>
        <v>153.73960066588239</v>
      </c>
      <c r="M253" s="38">
        <v>228</v>
      </c>
      <c r="N253" s="49">
        <v>111.37082210861398</v>
      </c>
      <c r="O253" s="49">
        <v>4.9285328913860269</v>
      </c>
      <c r="P253" s="49">
        <v>0.49582742435476573</v>
      </c>
      <c r="Q253"/>
      <c r="R253" s="49">
        <v>90.277777777777771</v>
      </c>
      <c r="S253" s="49">
        <v>116.39917800000001</v>
      </c>
      <c r="T253" s="49"/>
      <c r="U253" s="29"/>
      <c r="V253" s="29"/>
      <c r="W253" s="63"/>
      <c r="X253" s="63"/>
      <c r="Y253" s="63"/>
      <c r="AC253" s="38">
        <v>228</v>
      </c>
      <c r="AD253" s="49">
        <v>154.49294284095174</v>
      </c>
      <c r="AE253" s="49">
        <v>14.227058159048255</v>
      </c>
      <c r="AF253" s="49">
        <v>0.83421863923188733</v>
      </c>
      <c r="AG253"/>
      <c r="AH253" s="49">
        <v>90.277777777777771</v>
      </c>
      <c r="AI253" s="49">
        <v>176.603622</v>
      </c>
      <c r="AJ253"/>
      <c r="AK253"/>
    </row>
    <row r="254" spans="1:37" x14ac:dyDescent="0.3">
      <c r="A254" s="3">
        <v>44144</v>
      </c>
      <c r="B254" s="2">
        <v>253</v>
      </c>
      <c r="C254" s="45"/>
      <c r="D254" s="2"/>
      <c r="E254" s="1">
        <f t="shared" si="19"/>
        <v>117.46364542784411</v>
      </c>
      <c r="F254" s="45"/>
      <c r="G254" s="2"/>
      <c r="H254" s="1">
        <f t="shared" si="18"/>
        <v>153.70821140858783</v>
      </c>
      <c r="M254" s="38">
        <v>229</v>
      </c>
      <c r="N254" s="49">
        <v>111.61453504138319</v>
      </c>
      <c r="O254" s="49">
        <v>1.3505759586168011</v>
      </c>
      <c r="P254" s="49">
        <v>0.13587260422403594</v>
      </c>
      <c r="Q254"/>
      <c r="R254" s="49">
        <v>90.674603174603163</v>
      </c>
      <c r="S254" s="49">
        <v>116.58886</v>
      </c>
      <c r="T254" s="49"/>
      <c r="U254" s="29"/>
      <c r="V254" s="29"/>
      <c r="W254" s="63"/>
      <c r="X254" s="63"/>
      <c r="Y254" s="63"/>
      <c r="AC254" s="38">
        <v>229</v>
      </c>
      <c r="AD254" s="49">
        <v>154.46155358365718</v>
      </c>
      <c r="AE254" s="49">
        <v>12.428445416342811</v>
      </c>
      <c r="AF254" s="49">
        <v>0.72875507410471396</v>
      </c>
      <c r="AG254"/>
      <c r="AH254" s="49">
        <v>90.674603174603163</v>
      </c>
      <c r="AI254" s="49">
        <v>176.658142</v>
      </c>
      <c r="AJ254"/>
      <c r="AK254"/>
    </row>
    <row r="255" spans="1:37" x14ac:dyDescent="0.3">
      <c r="A255" s="3">
        <v>44145</v>
      </c>
      <c r="B255" s="2">
        <v>254</v>
      </c>
      <c r="C255" s="2"/>
      <c r="D255" s="2"/>
      <c r="E255" s="1">
        <f t="shared" si="19"/>
        <v>117.70735836061331</v>
      </c>
      <c r="F255" s="2"/>
      <c r="G255" s="2"/>
      <c r="H255" s="1">
        <f t="shared" si="18"/>
        <v>153.67682215129327</v>
      </c>
      <c r="M255" s="38">
        <v>230</v>
      </c>
      <c r="N255" s="49">
        <v>111.85824797415239</v>
      </c>
      <c r="O255" s="49">
        <v>3.0235570258476088</v>
      </c>
      <c r="P255" s="49">
        <v>0.3041802754600616</v>
      </c>
      <c r="Q255"/>
      <c r="R255" s="49">
        <v>91.071428571428569</v>
      </c>
      <c r="S255" s="49">
        <v>116.668724</v>
      </c>
      <c r="T255" s="49"/>
      <c r="U255" s="29"/>
      <c r="V255" s="29"/>
      <c r="W255" s="63"/>
      <c r="X255" s="63"/>
      <c r="Y255" s="63"/>
      <c r="AC255" s="38">
        <v>230</v>
      </c>
      <c r="AD255" s="49">
        <v>154.43016432636261</v>
      </c>
      <c r="AE255" s="49">
        <v>17.119838673637389</v>
      </c>
      <c r="AF255" s="49">
        <v>1.0038398917423572</v>
      </c>
      <c r="AG255"/>
      <c r="AH255" s="49">
        <v>91.071428571428569</v>
      </c>
      <c r="AI255" s="49">
        <v>176.770523</v>
      </c>
      <c r="AJ255"/>
      <c r="AK255"/>
    </row>
    <row r="256" spans="1:37" x14ac:dyDescent="0.3">
      <c r="A256" s="3">
        <v>44146</v>
      </c>
      <c r="B256" s="2">
        <v>255</v>
      </c>
      <c r="C256" s="2"/>
      <c r="D256" s="2"/>
      <c r="E256" s="1">
        <f t="shared" si="19"/>
        <v>117.95107129338253</v>
      </c>
      <c r="F256" s="2"/>
      <c r="G256" s="2"/>
      <c r="H256" s="1">
        <f t="shared" si="18"/>
        <v>153.64543289399873</v>
      </c>
      <c r="M256" s="38">
        <v>231</v>
      </c>
      <c r="N256" s="49">
        <v>112.10196090692159</v>
      </c>
      <c r="O256" s="49">
        <v>2.6700270930784029</v>
      </c>
      <c r="P256" s="49">
        <v>0.2686139436813621</v>
      </c>
      <c r="Q256"/>
      <c r="R256" s="49">
        <v>91.468253968253961</v>
      </c>
      <c r="S256" s="49">
        <v>116.768547</v>
      </c>
      <c r="T256" s="49"/>
      <c r="U256" s="29"/>
      <c r="V256" s="29"/>
      <c r="W256" s="63"/>
      <c r="X256" s="63"/>
      <c r="Y256" s="63"/>
      <c r="AC256" s="38">
        <v>231</v>
      </c>
      <c r="AD256" s="49">
        <v>154.39877506906805</v>
      </c>
      <c r="AE256" s="49">
        <v>19.381223930931952</v>
      </c>
      <c r="AF256" s="49">
        <v>1.1364386139117424</v>
      </c>
      <c r="AG256"/>
      <c r="AH256" s="49">
        <v>91.468253968253961</v>
      </c>
      <c r="AI256" s="49">
        <v>176.839249</v>
      </c>
      <c r="AJ256"/>
      <c r="AK256"/>
    </row>
    <row r="257" spans="1:37" x14ac:dyDescent="0.3">
      <c r="A257" s="3">
        <v>44147</v>
      </c>
      <c r="B257" s="2">
        <v>256</v>
      </c>
      <c r="C257" s="2"/>
      <c r="D257" s="2"/>
      <c r="E257" s="1">
        <f t="shared" si="19"/>
        <v>118.19478422615174</v>
      </c>
      <c r="F257" s="2"/>
      <c r="G257" s="2"/>
      <c r="H257" s="1">
        <f t="shared" si="18"/>
        <v>153.61404363670417</v>
      </c>
      <c r="M257" s="38">
        <v>232</v>
      </c>
      <c r="N257" s="49">
        <v>112.3456738396908</v>
      </c>
      <c r="O257" s="49">
        <v>4.4228731603091944</v>
      </c>
      <c r="P257" s="49">
        <v>0.44495630964678601</v>
      </c>
      <c r="Q257"/>
      <c r="R257" s="49">
        <v>91.865079365079353</v>
      </c>
      <c r="S257" s="49">
        <v>117.117943</v>
      </c>
      <c r="T257" s="49"/>
      <c r="U257" s="29"/>
      <c r="V257" s="29"/>
      <c r="W257" s="63"/>
      <c r="X257" s="63"/>
      <c r="Y257" s="63"/>
      <c r="AC257" s="38">
        <v>232</v>
      </c>
      <c r="AD257" s="49">
        <v>154.36738581177352</v>
      </c>
      <c r="AE257" s="49">
        <v>20.012619188226495</v>
      </c>
      <c r="AF257" s="49">
        <v>1.1734611442528255</v>
      </c>
      <c r="AG257"/>
      <c r="AH257" s="49">
        <v>91.865079365079353</v>
      </c>
      <c r="AI257" s="49">
        <v>176.839249</v>
      </c>
      <c r="AJ257"/>
      <c r="AK257"/>
    </row>
    <row r="258" spans="1:37" x14ac:dyDescent="0.3">
      <c r="A258" s="3">
        <v>44148</v>
      </c>
      <c r="B258" s="2">
        <v>257</v>
      </c>
      <c r="C258" s="2"/>
      <c r="D258" s="2"/>
      <c r="E258" s="1">
        <f t="shared" si="19"/>
        <v>118.43849715892094</v>
      </c>
      <c r="F258" s="2"/>
      <c r="G258" s="2"/>
      <c r="H258" s="1">
        <f t="shared" si="18"/>
        <v>153.5826543794096</v>
      </c>
      <c r="M258" s="38">
        <v>233</v>
      </c>
      <c r="N258" s="49">
        <v>112.58938677246002</v>
      </c>
      <c r="O258" s="49">
        <v>11.596366227539988</v>
      </c>
      <c r="P258" s="49">
        <v>1.1666344782896958</v>
      </c>
      <c r="Q258"/>
      <c r="R258" s="49">
        <v>92.261904761904759</v>
      </c>
      <c r="S258" s="49">
        <v>117.30761699999999</v>
      </c>
      <c r="T258" s="49"/>
      <c r="U258" s="29"/>
      <c r="V258" s="29"/>
      <c r="W258" s="63"/>
      <c r="X258" s="63"/>
      <c r="Y258" s="63"/>
      <c r="AC258" s="38">
        <v>233</v>
      </c>
      <c r="AD258" s="49">
        <v>154.33599655447895</v>
      </c>
      <c r="AE258" s="49">
        <v>21.024004445521058</v>
      </c>
      <c r="AF258" s="49">
        <v>1.2327647911239723</v>
      </c>
      <c r="AG258"/>
      <c r="AH258" s="49">
        <v>92.261904761904759</v>
      </c>
      <c r="AI258" s="49">
        <v>176.85000600000001</v>
      </c>
      <c r="AJ258"/>
      <c r="AK258"/>
    </row>
    <row r="259" spans="1:37" x14ac:dyDescent="0.3">
      <c r="M259" s="38">
        <v>234</v>
      </c>
      <c r="N259" s="49">
        <v>112.83309970522922</v>
      </c>
      <c r="O259" s="49">
        <v>8.0583342947707877</v>
      </c>
      <c r="P259" s="49">
        <v>0.8106962509977752</v>
      </c>
      <c r="Q259"/>
      <c r="R259" s="49">
        <v>92.658730158730151</v>
      </c>
      <c r="S259" s="49">
        <v>118.071297</v>
      </c>
      <c r="T259" s="49"/>
      <c r="U259" s="29"/>
      <c r="V259" s="29"/>
      <c r="W259" s="63"/>
      <c r="X259" s="63"/>
      <c r="Y259" s="63"/>
      <c r="AC259" s="38">
        <v>234</v>
      </c>
      <c r="AD259" s="49">
        <v>154.30460729718439</v>
      </c>
      <c r="AE259" s="49">
        <v>17.245395702815614</v>
      </c>
      <c r="AF259" s="49">
        <v>1.0112020612686301</v>
      </c>
      <c r="AG259"/>
      <c r="AH259" s="49">
        <v>92.658730158730151</v>
      </c>
      <c r="AI259" s="49">
        <v>177.02937299999999</v>
      </c>
      <c r="AJ259"/>
      <c r="AK259"/>
    </row>
    <row r="260" spans="1:37" x14ac:dyDescent="0.3">
      <c r="M260" s="38">
        <v>235</v>
      </c>
      <c r="N260" s="49">
        <v>113.07681263799842</v>
      </c>
      <c r="O260" s="49">
        <v>7.9044643620015904</v>
      </c>
      <c r="P260" s="49">
        <v>0.79521640453394515</v>
      </c>
      <c r="Q260"/>
      <c r="R260" s="49">
        <v>93.055555555555543</v>
      </c>
      <c r="S260" s="49">
        <v>118.69000200000001</v>
      </c>
      <c r="T260" s="49"/>
      <c r="U260" s="29"/>
      <c r="V260" s="29"/>
      <c r="W260" s="63"/>
      <c r="X260" s="63"/>
      <c r="Y260" s="63"/>
      <c r="AC260" s="38">
        <v>235</v>
      </c>
      <c r="AD260" s="49">
        <v>154.27321803988985</v>
      </c>
      <c r="AE260" s="49">
        <v>19.196782960110141</v>
      </c>
      <c r="AF260" s="49">
        <v>1.1256237220361704</v>
      </c>
      <c r="AG260"/>
      <c r="AH260" s="49">
        <v>93.055555555555543</v>
      </c>
      <c r="AI260" s="49">
        <v>177.16322299999999</v>
      </c>
      <c r="AJ260"/>
      <c r="AK260"/>
    </row>
    <row r="261" spans="1:37" x14ac:dyDescent="0.3">
      <c r="M261" s="38">
        <v>236</v>
      </c>
      <c r="N261" s="49">
        <v>113.32052557076761</v>
      </c>
      <c r="O261" s="49">
        <v>7.1815804292323833</v>
      </c>
      <c r="P261" s="49">
        <v>0.72249178518142998</v>
      </c>
      <c r="Q261"/>
      <c r="R261" s="49">
        <v>93.452380952380949</v>
      </c>
      <c r="S261" s="49">
        <v>118.81501</v>
      </c>
      <c r="T261" s="49"/>
      <c r="U261" s="29"/>
      <c r="V261" s="29"/>
      <c r="W261" s="63"/>
      <c r="X261" s="63"/>
      <c r="Y261" s="63"/>
      <c r="AC261" s="38">
        <v>236</v>
      </c>
      <c r="AD261" s="49">
        <v>154.24182878259529</v>
      </c>
      <c r="AE261" s="49">
        <v>18.36817221740472</v>
      </c>
      <c r="AF261" s="49">
        <v>1.077037252612552</v>
      </c>
      <c r="AG261"/>
      <c r="AH261" s="49">
        <v>93.452380952380949</v>
      </c>
      <c r="AI261" s="49">
        <v>177.408691</v>
      </c>
      <c r="AJ261"/>
      <c r="AK261"/>
    </row>
    <row r="262" spans="1:37" x14ac:dyDescent="0.3">
      <c r="M262" s="38">
        <v>237</v>
      </c>
      <c r="N262" s="49">
        <v>113.56423850353683</v>
      </c>
      <c r="O262" s="49">
        <v>5.2507714964631731</v>
      </c>
      <c r="P262" s="49">
        <v>0.52824574053610329</v>
      </c>
      <c r="Q262"/>
      <c r="R262" s="49">
        <v>93.849206349206341</v>
      </c>
      <c r="S262" s="49">
        <v>118.824997</v>
      </c>
      <c r="T262" s="49"/>
      <c r="U262" s="29"/>
      <c r="V262" s="29"/>
      <c r="W262" s="63"/>
      <c r="X262" s="63"/>
      <c r="Y262" s="63"/>
      <c r="AC262" s="38">
        <v>237</v>
      </c>
      <c r="AD262" s="49">
        <v>154.21043952530073</v>
      </c>
      <c r="AE262" s="49">
        <v>20.649561474699283</v>
      </c>
      <c r="AF262" s="49">
        <v>1.2108089305309497</v>
      </c>
      <c r="AG262"/>
      <c r="AH262" s="49">
        <v>93.849206349206341</v>
      </c>
      <c r="AI262" s="49">
        <v>177.43812600000001</v>
      </c>
      <c r="AJ262"/>
      <c r="AK262"/>
    </row>
    <row r="263" spans="1:37" x14ac:dyDescent="0.3">
      <c r="M263" s="38">
        <v>238</v>
      </c>
      <c r="N263" s="49">
        <v>113.80795143630604</v>
      </c>
      <c r="O263" s="49">
        <v>1.9722995636939658</v>
      </c>
      <c r="P263" s="49">
        <v>0.19842014536041608</v>
      </c>
      <c r="Q263"/>
      <c r="R263" s="49">
        <v>94.246031746031733</v>
      </c>
      <c r="S263" s="49">
        <v>120.502106</v>
      </c>
      <c r="T263" s="49"/>
      <c r="U263" s="29"/>
      <c r="V263" s="29"/>
      <c r="W263" s="63"/>
      <c r="X263" s="63"/>
      <c r="Y263" s="63"/>
      <c r="AC263" s="38">
        <v>238</v>
      </c>
      <c r="AD263" s="49">
        <v>154.17905026800616</v>
      </c>
      <c r="AE263" s="49">
        <v>17.410945731993849</v>
      </c>
      <c r="AF263" s="49">
        <v>1.0209092627520255</v>
      </c>
      <c r="AG263"/>
      <c r="AH263" s="49">
        <v>94.246031746031733</v>
      </c>
      <c r="AI263" s="49">
        <v>177.49704</v>
      </c>
      <c r="AJ263"/>
      <c r="AK263"/>
    </row>
    <row r="264" spans="1:37" x14ac:dyDescent="0.3">
      <c r="M264" s="38">
        <v>239</v>
      </c>
      <c r="N264" s="49">
        <v>114.05166436907524</v>
      </c>
      <c r="O264" s="49">
        <v>3.2559526309247531</v>
      </c>
      <c r="P264" s="49">
        <v>0.32756007566351786</v>
      </c>
      <c r="Q264"/>
      <c r="R264" s="49">
        <v>94.642857142857139</v>
      </c>
      <c r="S264" s="49">
        <v>120.671806</v>
      </c>
      <c r="T264" s="49"/>
      <c r="U264" s="29"/>
      <c r="V264" s="29"/>
      <c r="W264" s="63"/>
      <c r="X264" s="63"/>
      <c r="Y264" s="63"/>
      <c r="AC264" s="38">
        <v>239</v>
      </c>
      <c r="AD264" s="49">
        <v>154.14766101071163</v>
      </c>
      <c r="AE264" s="49">
        <v>19.112333989288373</v>
      </c>
      <c r="AF264" s="49">
        <v>1.1206719670959784</v>
      </c>
      <c r="AG264"/>
      <c r="AH264" s="49">
        <v>94.642857142857139</v>
      </c>
      <c r="AI264" s="49">
        <v>177.516693</v>
      </c>
      <c r="AJ264"/>
      <c r="AK264"/>
    </row>
    <row r="265" spans="1:37" x14ac:dyDescent="0.3">
      <c r="M265" s="38">
        <v>240</v>
      </c>
      <c r="N265" s="49">
        <v>114.29537730184444</v>
      </c>
      <c r="O265" s="49">
        <v>2.373346698155558</v>
      </c>
      <c r="P265" s="49">
        <v>0.23876687167982369</v>
      </c>
      <c r="Q265"/>
      <c r="R265" s="49">
        <v>95.039682539682531</v>
      </c>
      <c r="S265" s="49">
        <v>120.751671</v>
      </c>
      <c r="T265" s="49"/>
      <c r="U265" s="29"/>
      <c r="V265" s="29"/>
      <c r="W265" s="63"/>
      <c r="X265" s="63"/>
      <c r="Y265" s="63"/>
      <c r="AC265" s="38">
        <v>240</v>
      </c>
      <c r="AD265" s="49">
        <v>154.11627175341707</v>
      </c>
      <c r="AE265" s="49">
        <v>18.753723246582922</v>
      </c>
      <c r="AF265" s="49">
        <v>1.0996444459844956</v>
      </c>
      <c r="AG265"/>
      <c r="AH265" s="49">
        <v>95.039682539682531</v>
      </c>
      <c r="AI265" s="49">
        <v>177.565765</v>
      </c>
      <c r="AJ265"/>
      <c r="AK265"/>
    </row>
    <row r="266" spans="1:37" x14ac:dyDescent="0.3">
      <c r="M266" s="38">
        <v>241</v>
      </c>
      <c r="N266" s="49">
        <v>114.53909023461365</v>
      </c>
      <c r="O266" s="49">
        <v>1.0115537653863527</v>
      </c>
      <c r="P266" s="49">
        <v>0.10176580113008642</v>
      </c>
      <c r="Q266"/>
      <c r="R266" s="49">
        <v>95.436507936507923</v>
      </c>
      <c r="S266" s="49">
        <v>120.891434</v>
      </c>
      <c r="T266" s="49"/>
      <c r="U266" s="29"/>
      <c r="V266" s="29"/>
      <c r="W266" s="63"/>
      <c r="X266" s="63"/>
      <c r="Y266" s="63"/>
      <c r="AC266" s="38">
        <v>241</v>
      </c>
      <c r="AD266" s="49">
        <v>154.0848824961225</v>
      </c>
      <c r="AE266" s="49">
        <v>22.765123503877504</v>
      </c>
      <c r="AF266" s="49">
        <v>1.3348571531123192</v>
      </c>
      <c r="AG266"/>
      <c r="AH266" s="49">
        <v>95.436507936507923</v>
      </c>
      <c r="AI266" s="49">
        <v>177.634491</v>
      </c>
      <c r="AJ266"/>
      <c r="AK266"/>
    </row>
    <row r="267" spans="1:37" x14ac:dyDescent="0.3">
      <c r="M267" s="38">
        <v>242</v>
      </c>
      <c r="N267" s="49">
        <v>114.78280316738287</v>
      </c>
      <c r="O267" s="49">
        <v>5.9069832617140605E-2</v>
      </c>
      <c r="P267" s="49">
        <v>5.942629096543842E-3</v>
      </c>
      <c r="Q267"/>
      <c r="R267" s="49">
        <v>95.833333333333329</v>
      </c>
      <c r="S267" s="49">
        <v>120.98127700000001</v>
      </c>
      <c r="T267" s="49"/>
      <c r="U267" s="29"/>
      <c r="V267" s="29"/>
      <c r="W267" s="63"/>
      <c r="X267" s="63"/>
      <c r="Y267" s="63"/>
      <c r="AC267" s="38">
        <v>242</v>
      </c>
      <c r="AD267" s="49">
        <v>154.05349323882794</v>
      </c>
      <c r="AE267" s="49">
        <v>21.48649976117207</v>
      </c>
      <c r="AF267" s="49">
        <v>1.2598836943125509</v>
      </c>
      <c r="AG267"/>
      <c r="AH267" s="49">
        <v>95.833333333333329</v>
      </c>
      <c r="AI267" s="49">
        <v>177.752319</v>
      </c>
      <c r="AJ267"/>
      <c r="AK267"/>
    </row>
    <row r="268" spans="1:37" x14ac:dyDescent="0.3">
      <c r="M268" s="38">
        <v>243</v>
      </c>
      <c r="N268" s="49">
        <v>115.02651610015207</v>
      </c>
      <c r="O268" s="49">
        <v>-0.17466410015207146</v>
      </c>
      <c r="P268" s="49">
        <v>-1.7571811493235147E-2</v>
      </c>
      <c r="Q268"/>
      <c r="R268" s="49">
        <v>96.23015873015872</v>
      </c>
      <c r="S268" s="49">
        <v>124.1558</v>
      </c>
      <c r="T268" s="49"/>
      <c r="U268" s="29"/>
      <c r="V268" s="29"/>
      <c r="W268" s="63"/>
      <c r="X268" s="63"/>
      <c r="Y268" s="63"/>
      <c r="AC268" s="38">
        <v>243</v>
      </c>
      <c r="AD268" s="49">
        <v>154.02210398153341</v>
      </c>
      <c r="AE268" s="49">
        <v>16.147894018466587</v>
      </c>
      <c r="AF268" s="49">
        <v>0.94684888639318587</v>
      </c>
      <c r="AG268"/>
      <c r="AH268" s="49">
        <v>96.23015873015872</v>
      </c>
      <c r="AI268" s="49">
        <v>177.810913</v>
      </c>
      <c r="AJ268"/>
      <c r="AK268"/>
    </row>
    <row r="269" spans="1:37" x14ac:dyDescent="0.3">
      <c r="M269" s="38">
        <v>244</v>
      </c>
      <c r="N269" s="49">
        <v>115.27022903292126</v>
      </c>
      <c r="O269" s="49">
        <v>1.1289489670787418</v>
      </c>
      <c r="P269" s="49">
        <v>0.11357616372064144</v>
      </c>
      <c r="Q269"/>
      <c r="R269" s="49">
        <v>96.626984126984112</v>
      </c>
      <c r="S269" s="49">
        <v>124.18575300000001</v>
      </c>
      <c r="T269" s="49"/>
      <c r="U269" s="29"/>
      <c r="V269" s="29"/>
      <c r="W269" s="63"/>
      <c r="X269" s="63"/>
      <c r="Y269" s="63"/>
      <c r="AC269" s="38">
        <v>244</v>
      </c>
      <c r="AD269" s="49">
        <v>153.99071472423884</v>
      </c>
      <c r="AE269" s="49">
        <v>12.759285275761158</v>
      </c>
      <c r="AF269" s="49">
        <v>0.74815422003089516</v>
      </c>
      <c r="AG269"/>
      <c r="AH269" s="49">
        <v>96.626984126984112</v>
      </c>
      <c r="AI269" s="49">
        <v>177.879929</v>
      </c>
      <c r="AJ269"/>
      <c r="AK269"/>
    </row>
    <row r="270" spans="1:37" x14ac:dyDescent="0.3">
      <c r="M270" s="38">
        <v>245</v>
      </c>
      <c r="N270" s="49">
        <v>115.51394196569046</v>
      </c>
      <c r="O270" s="49">
        <v>-4.5054659656904619</v>
      </c>
      <c r="P270" s="49">
        <v>-0.45326543101513539</v>
      </c>
      <c r="Q270"/>
      <c r="R270" s="49">
        <v>97.023809523809518</v>
      </c>
      <c r="S270" s="49">
        <v>124.592552</v>
      </c>
      <c r="T270" s="49"/>
      <c r="U270" s="29"/>
      <c r="V270" s="29"/>
      <c r="W270" s="63"/>
      <c r="X270" s="63"/>
      <c r="Y270" s="63"/>
      <c r="AC270" s="38">
        <v>245</v>
      </c>
      <c r="AD270" s="49">
        <v>153.95932546694428</v>
      </c>
      <c r="AE270" s="49">
        <v>7.2006785330557079</v>
      </c>
      <c r="AF270" s="49">
        <v>0.4222194202229817</v>
      </c>
      <c r="AG270"/>
      <c r="AH270" s="49">
        <v>97.023809523809518</v>
      </c>
      <c r="AI270" s="49">
        <v>177.96829199999999</v>
      </c>
      <c r="AJ270"/>
      <c r="AK270"/>
    </row>
    <row r="271" spans="1:37" x14ac:dyDescent="0.3">
      <c r="M271" s="38">
        <v>246</v>
      </c>
      <c r="N271" s="49">
        <v>115.75765489845968</v>
      </c>
      <c r="O271" s="49">
        <v>-0.63627089845967078</v>
      </c>
      <c r="P271" s="49">
        <v>-6.4011049074368706E-2</v>
      </c>
      <c r="Q271"/>
      <c r="R271" s="49">
        <v>97.42063492063491</v>
      </c>
      <c r="S271" s="49">
        <v>124.610016</v>
      </c>
      <c r="T271" s="49"/>
      <c r="U271" s="29"/>
      <c r="V271" s="29"/>
      <c r="W271" s="63"/>
      <c r="X271" s="63"/>
      <c r="Y271" s="63"/>
      <c r="AC271" s="38">
        <v>246</v>
      </c>
      <c r="AD271" s="49">
        <v>153.92793620964972</v>
      </c>
      <c r="AE271" s="49">
        <v>10.672069790350292</v>
      </c>
      <c r="AF271" s="49">
        <v>0.62576812709742413</v>
      </c>
      <c r="AG271"/>
      <c r="AH271" s="49">
        <v>97.42063492063491</v>
      </c>
      <c r="AI271" s="49">
        <v>178.43956</v>
      </c>
      <c r="AJ271"/>
      <c r="AK271"/>
    </row>
    <row r="272" spans="1:37" x14ac:dyDescent="0.3">
      <c r="M272" s="38">
        <v>247</v>
      </c>
      <c r="N272" s="49">
        <v>116.00136783122889</v>
      </c>
      <c r="O272" s="49">
        <v>-7.3288518312288886</v>
      </c>
      <c r="P272" s="49">
        <v>-0.73730779666847257</v>
      </c>
      <c r="Q272"/>
      <c r="R272" s="49">
        <v>97.817460317460316</v>
      </c>
      <c r="S272" s="49">
        <v>124.794701</v>
      </c>
      <c r="T272" s="49"/>
      <c r="U272" s="29"/>
      <c r="V272" s="29"/>
      <c r="W272" s="63"/>
      <c r="X272" s="63"/>
      <c r="Y272" s="63"/>
      <c r="AC272" s="38">
        <v>247</v>
      </c>
      <c r="AD272" s="49">
        <v>153.89654695235518</v>
      </c>
      <c r="AE272" s="49">
        <v>11.053450047644816</v>
      </c>
      <c r="AF272" s="49">
        <v>0.64813076283795512</v>
      </c>
      <c r="AG272"/>
      <c r="AH272" s="49">
        <v>97.817460317460316</v>
      </c>
      <c r="AI272" s="49">
        <v>178.91000399999999</v>
      </c>
      <c r="AJ272"/>
      <c r="AK272"/>
    </row>
    <row r="273" spans="13:37" x14ac:dyDescent="0.3">
      <c r="M273" s="38">
        <v>248</v>
      </c>
      <c r="N273" s="49">
        <v>116.24508076399809</v>
      </c>
      <c r="O273" s="49">
        <v>-7.6624167639980953</v>
      </c>
      <c r="P273" s="49">
        <v>-0.77086558051913778</v>
      </c>
      <c r="Q273"/>
      <c r="R273" s="49">
        <v>98.214285714285708</v>
      </c>
      <c r="S273" s="49">
        <v>125.640739</v>
      </c>
      <c r="T273" s="49"/>
      <c r="U273" s="29"/>
      <c r="V273" s="29"/>
      <c r="W273" s="63"/>
      <c r="X273" s="63"/>
      <c r="Y273" s="63"/>
      <c r="AC273" s="38">
        <v>248</v>
      </c>
      <c r="AD273" s="49">
        <v>153.86515769506062</v>
      </c>
      <c r="AE273" s="49">
        <v>19.744843304939394</v>
      </c>
      <c r="AF273" s="49">
        <v>1.1577598214299614</v>
      </c>
      <c r="AG273"/>
      <c r="AH273" s="49">
        <v>98.214285714285708</v>
      </c>
      <c r="AI273" s="49">
        <v>178.94026199999999</v>
      </c>
      <c r="AJ273"/>
      <c r="AK273"/>
    </row>
    <row r="274" spans="13:37" x14ac:dyDescent="0.3">
      <c r="M274" s="38">
        <v>249</v>
      </c>
      <c r="N274" s="49">
        <v>116.48879369676729</v>
      </c>
      <c r="O274" s="49">
        <v>-6.2389996967672943</v>
      </c>
      <c r="P274" s="49">
        <v>-0.62766490928872165</v>
      </c>
      <c r="Q274"/>
      <c r="R274" s="49">
        <v>98.6111111111111</v>
      </c>
      <c r="S274" s="49">
        <v>126.304596</v>
      </c>
      <c r="T274" s="49"/>
      <c r="U274" s="29"/>
      <c r="V274" s="29"/>
      <c r="W274" s="63"/>
      <c r="X274" s="63"/>
      <c r="Y274" s="63"/>
      <c r="AC274" s="38">
        <v>249</v>
      </c>
      <c r="AD274" s="49">
        <v>153.83376843776605</v>
      </c>
      <c r="AE274" s="49">
        <v>25.376238562233937</v>
      </c>
      <c r="AF274" s="49">
        <v>1.4879626529639984</v>
      </c>
      <c r="AG274"/>
      <c r="AH274" s="49">
        <v>98.6111111111111</v>
      </c>
      <c r="AI274" s="49">
        <v>179.21000699999999</v>
      </c>
      <c r="AJ274"/>
      <c r="AK274"/>
    </row>
    <row r="275" spans="13:37" x14ac:dyDescent="0.3">
      <c r="M275" s="38">
        <v>250</v>
      </c>
      <c r="N275" s="49">
        <v>116.7325066295365</v>
      </c>
      <c r="O275" s="49">
        <v>-1.9804846295365053</v>
      </c>
      <c r="P275" s="49">
        <v>-0.1992435912426529</v>
      </c>
      <c r="Q275"/>
      <c r="R275" s="49">
        <v>99.007936507936506</v>
      </c>
      <c r="S275" s="49">
        <v>128.81774899999999</v>
      </c>
      <c r="T275" s="49"/>
      <c r="U275" s="29"/>
      <c r="V275" s="29"/>
      <c r="W275" s="63"/>
      <c r="X275" s="63"/>
      <c r="Y275" s="63"/>
      <c r="AC275" s="38">
        <v>250</v>
      </c>
      <c r="AD275" s="49">
        <v>153.80237918047149</v>
      </c>
      <c r="AE275" s="49">
        <v>25.107624819528496</v>
      </c>
      <c r="AF275" s="49">
        <v>1.4722122013658088</v>
      </c>
      <c r="AG275"/>
      <c r="AH275" s="49">
        <v>99.007936507936506</v>
      </c>
      <c r="AI275" s="49">
        <v>179.89259300000001</v>
      </c>
      <c r="AJ275"/>
      <c r="AK275"/>
    </row>
    <row r="276" spans="13:37" x14ac:dyDescent="0.3">
      <c r="M276" s="38">
        <v>251</v>
      </c>
      <c r="N276" s="49">
        <v>116.97621956230572</v>
      </c>
      <c r="O276" s="49">
        <v>1.8487774376942809</v>
      </c>
      <c r="P276" s="49">
        <v>0.18599339303168713</v>
      </c>
      <c r="Q276"/>
      <c r="R276" s="49">
        <v>99.404761904761898</v>
      </c>
      <c r="S276" s="49">
        <v>131.17369099999999</v>
      </c>
      <c r="T276" s="49"/>
      <c r="U276" s="29"/>
      <c r="V276" s="29"/>
      <c r="W276" s="63"/>
      <c r="X276" s="63"/>
      <c r="Y276" s="63"/>
      <c r="AC276" s="38">
        <v>251</v>
      </c>
      <c r="AD276" s="49">
        <v>153.77098992317696</v>
      </c>
      <c r="AE276" s="49">
        <v>29.509009076823048</v>
      </c>
      <c r="AF276" s="49">
        <v>1.7302920338097172</v>
      </c>
      <c r="AG276"/>
      <c r="AH276" s="49">
        <v>99.404761904761898</v>
      </c>
      <c r="AI276" s="49">
        <v>183.279999</v>
      </c>
      <c r="AJ276"/>
      <c r="AK276"/>
    </row>
    <row r="277" spans="13:37" ht="16.2" thickBot="1" x14ac:dyDescent="0.35">
      <c r="M277" s="39">
        <v>252</v>
      </c>
      <c r="N277" s="50">
        <v>117.21993249507491</v>
      </c>
      <c r="O277" s="50">
        <v>1.4700695049250925</v>
      </c>
      <c r="P277" s="50">
        <v>0.14789406752736695</v>
      </c>
      <c r="Q277"/>
      <c r="R277" s="50">
        <v>99.80158730158729</v>
      </c>
      <c r="S277" s="50">
        <v>133.94889800000001</v>
      </c>
      <c r="T277" s="49"/>
      <c r="U277" s="29"/>
      <c r="V277" s="29"/>
      <c r="W277" s="63"/>
      <c r="X277" s="63"/>
      <c r="Y277" s="63"/>
      <c r="AC277" s="39">
        <v>252</v>
      </c>
      <c r="AD277" s="50">
        <v>153.73960066588239</v>
      </c>
      <c r="AE277" s="50">
        <v>30.530403334117608</v>
      </c>
      <c r="AF277" s="50">
        <v>1.7901825690077915</v>
      </c>
      <c r="AG277"/>
      <c r="AH277" s="50">
        <v>99.80158730158729</v>
      </c>
      <c r="AI277" s="50">
        <v>184.270004</v>
      </c>
      <c r="AJ277"/>
      <c r="AK277"/>
    </row>
    <row r="278" spans="13:37" x14ac:dyDescent="0.3">
      <c r="M278" s="38">
        <v>253</v>
      </c>
      <c r="N278" s="49">
        <v>117.46364542784409</v>
      </c>
      <c r="O278" s="49">
        <v>2.8421709430404007E-14</v>
      </c>
      <c r="P278" s="49">
        <v>1.7930618069776825</v>
      </c>
      <c r="Q278"/>
      <c r="R278" s="49">
        <v>98.249027237354099</v>
      </c>
      <c r="S278" s="49">
        <v>117.46364542784411</v>
      </c>
      <c r="T278" s="49"/>
      <c r="U278" s="29"/>
      <c r="V278" s="29"/>
      <c r="W278" s="63"/>
      <c r="X278" s="63"/>
      <c r="Y278" s="63"/>
    </row>
    <row r="279" spans="13:37" x14ac:dyDescent="0.3">
      <c r="M279" s="38">
        <v>254</v>
      </c>
      <c r="N279" s="49">
        <v>117.70735836061328</v>
      </c>
      <c r="O279" s="49">
        <v>2.8421709430404007E-14</v>
      </c>
      <c r="P279" s="49">
        <v>1.7930618069776825</v>
      </c>
      <c r="Q279"/>
      <c r="R279" s="49">
        <v>98.638132295719856</v>
      </c>
      <c r="S279" s="49">
        <v>117.70735836061331</v>
      </c>
      <c r="T279" s="49"/>
      <c r="U279" s="29"/>
      <c r="V279" s="29"/>
      <c r="W279" s="63"/>
      <c r="X279" s="63"/>
      <c r="Y279" s="63"/>
    </row>
    <row r="280" spans="13:37" x14ac:dyDescent="0.3">
      <c r="M280" s="38">
        <v>255</v>
      </c>
      <c r="N280" s="49">
        <v>117.9510712933825</v>
      </c>
      <c r="O280" s="49">
        <v>2.8421709430404007E-14</v>
      </c>
      <c r="P280" s="49">
        <v>1.7930618069776825</v>
      </c>
      <c r="Q280"/>
      <c r="R280" s="49">
        <v>99.027237354085614</v>
      </c>
      <c r="S280" s="49">
        <v>117.95107129338253</v>
      </c>
      <c r="T280" s="49"/>
      <c r="U280" s="29"/>
      <c r="V280" s="29"/>
      <c r="W280" s="63"/>
      <c r="X280" s="63"/>
      <c r="Y280" s="63"/>
    </row>
    <row r="281" spans="13:37" x14ac:dyDescent="0.3">
      <c r="M281" s="38">
        <v>256</v>
      </c>
      <c r="N281" s="49">
        <v>118.19478422615171</v>
      </c>
      <c r="O281" s="49">
        <v>2.8421709430404007E-14</v>
      </c>
      <c r="P281" s="49">
        <v>1.7930618069776825</v>
      </c>
      <c r="Q281"/>
      <c r="R281" s="49">
        <v>99.416342412451371</v>
      </c>
      <c r="S281" s="49">
        <v>118.19478422615174</v>
      </c>
      <c r="T281" s="49"/>
      <c r="U281" s="29"/>
      <c r="V281" s="29"/>
      <c r="W281" s="63"/>
      <c r="X281" s="63"/>
      <c r="Y281" s="63"/>
    </row>
    <row r="282" spans="13:37" ht="16.2" thickBot="1" x14ac:dyDescent="0.35">
      <c r="M282" s="39">
        <v>257</v>
      </c>
      <c r="N282" s="50">
        <v>118.43849715892091</v>
      </c>
      <c r="O282" s="50">
        <v>2.8421709430404007E-14</v>
      </c>
      <c r="P282" s="50">
        <v>1.7930618069776825</v>
      </c>
      <c r="Q282"/>
      <c r="R282" s="50">
        <v>99.805447470817128</v>
      </c>
      <c r="S282" s="50">
        <v>118.43849715892094</v>
      </c>
      <c r="T282" s="49"/>
      <c r="U282" s="29"/>
      <c r="V282" s="29"/>
      <c r="W282" s="63"/>
      <c r="X282" s="63"/>
      <c r="Y282" s="63"/>
    </row>
    <row r="283" spans="13:37" x14ac:dyDescent="0.3">
      <c r="U283" s="29"/>
      <c r="V283" s="29"/>
      <c r="W283" s="63"/>
      <c r="X283" s="63"/>
      <c r="Y283" s="63"/>
    </row>
    <row r="284" spans="13:37" x14ac:dyDescent="0.3">
      <c r="U284" s="29"/>
      <c r="V284" s="29"/>
      <c r="W284" s="63"/>
      <c r="X284" s="63"/>
      <c r="Y284" s="63"/>
    </row>
    <row r="285" spans="13:37" x14ac:dyDescent="0.3">
      <c r="U285" s="29"/>
      <c r="V285" s="29"/>
      <c r="W285" s="63"/>
      <c r="X285" s="63"/>
      <c r="Y285" s="63"/>
    </row>
    <row r="286" spans="13:37" x14ac:dyDescent="0.3">
      <c r="U286" s="29"/>
      <c r="V286" s="29"/>
      <c r="W286" s="63"/>
      <c r="X286" s="63"/>
      <c r="Y286" s="63"/>
    </row>
    <row r="287" spans="13:37" x14ac:dyDescent="0.3">
      <c r="U287" s="29"/>
      <c r="V287" s="29"/>
      <c r="W287" s="63"/>
      <c r="X287" s="63"/>
      <c r="Y287" s="63"/>
    </row>
    <row r="288" spans="13:37" x14ac:dyDescent="0.3">
      <c r="U288" s="29"/>
      <c r="V288" s="29"/>
      <c r="W288" s="63"/>
      <c r="X288" s="63"/>
      <c r="Y288" s="63"/>
    </row>
    <row r="289" spans="21:25" x14ac:dyDescent="0.3">
      <c r="U289" s="29"/>
      <c r="V289" s="29"/>
      <c r="W289" s="63"/>
      <c r="X289" s="63"/>
      <c r="Y289" s="63"/>
    </row>
    <row r="290" spans="21:25" x14ac:dyDescent="0.3">
      <c r="U290" s="29"/>
      <c r="V290" s="29"/>
      <c r="W290" s="63"/>
      <c r="X290" s="63"/>
      <c r="Y290" s="63"/>
    </row>
  </sheetData>
  <sortState xmlns:xlrd2="http://schemas.microsoft.com/office/spreadsheetml/2017/richdata2" ref="AI26:AI277">
    <sortCondition ref="AI26"/>
  </sortState>
  <mergeCells count="5">
    <mergeCell ref="AB1:AB1048576"/>
    <mergeCell ref="M2:N2"/>
    <mergeCell ref="AC2:AD2"/>
    <mergeCell ref="U38:V38"/>
    <mergeCell ref="AK36:AL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6050_Module3Project_Data</vt:lpstr>
      <vt:lpstr>Part 1</vt:lpstr>
      <vt:lpstr>Part 2</vt:lpstr>
      <vt:lpstr>Part 3</vt:lpstr>
      <vt:lpstr>Part 1 chart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rajat</cp:lastModifiedBy>
  <dcterms:created xsi:type="dcterms:W3CDTF">2020-11-08T14:21:04Z</dcterms:created>
  <dcterms:modified xsi:type="dcterms:W3CDTF">2023-03-12T21:22:31Z</dcterms:modified>
  <cp:category>Analytics</cp:category>
</cp:coreProperties>
</file>