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4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anumglasgow/Dropbox/Research/Data/HDX/20210401_HDX/new_fits/"/>
    </mc:Choice>
  </mc:AlternateContent>
  <xr:revisionPtr revIDLastSave="0" documentId="13_ncr:1_{34125A9A-47C8-B94F-B891-6E7D1072A2C1}" xr6:coauthVersionLast="46" xr6:coauthVersionMax="46" xr10:uidLastSave="{00000000-0000-0000-0000-000000000000}"/>
  <bookViews>
    <workbookView xWindow="320" yWindow="600" windowWidth="21940" windowHeight="13900" tabRatio="1000" firstSheet="3" activeTab="6" xr2:uid="{00000000-000D-0000-FFFF-FFFF00000000}"/>
  </bookViews>
  <sheets>
    <sheet name="Peptide SD" sheetId="1" r:id="rId1"/>
    <sheet name="Single peptide fitting IPTG" sheetId="2" r:id="rId2"/>
    <sheet name="Single peptide fitting ONPF" sheetId="20" r:id="rId3"/>
    <sheet name="Single peptide fitting DNA" sheetId="22" r:id="rId4"/>
    <sheet name="Single peptide fitting ONPFDNA" sheetId="23" r:id="rId5"/>
    <sheet name="Single peptide fitting TMG" sheetId="24" r:id="rId6"/>
    <sheet name="Single peptide fitting apo" sheetId="21" r:id="rId7"/>
  </sheets>
  <definedNames>
    <definedName name="solver_adj" localSheetId="6" hidden="1">'Single peptide fitting apo'!$B$23:$B$28</definedName>
    <definedName name="solver_adj" localSheetId="3" hidden="1">'Single peptide fitting DNA'!$B$23:$B$28</definedName>
    <definedName name="solver_adj" localSheetId="1" hidden="1">'Single peptide fitting IPTG'!$B$23:$B$29</definedName>
    <definedName name="solver_adj" localSheetId="2" hidden="1">'Single peptide fitting ONPF'!$B$23:$B$29</definedName>
    <definedName name="solver_adj" localSheetId="4" hidden="1">'Single peptide fitting ONPFDNA'!$B$23:$B$28</definedName>
    <definedName name="solver_adj" localSheetId="5" hidden="1">'Single peptide fitting TMG'!$B$23:$B$28</definedName>
    <definedName name="solver_cvg" localSheetId="6" hidden="1">0.0001</definedName>
    <definedName name="solver_cvg" localSheetId="3" hidden="1">0.0001</definedName>
    <definedName name="solver_cvg" localSheetId="1" hidden="1">0.0001</definedName>
    <definedName name="solver_cvg" localSheetId="2" hidden="1">0.0001</definedName>
    <definedName name="solver_cvg" localSheetId="4" hidden="1">0.0001</definedName>
    <definedName name="solver_cvg" localSheetId="5" hidden="1">0.0001</definedName>
    <definedName name="solver_drv" localSheetId="6" hidden="1">1</definedName>
    <definedName name="solver_drv" localSheetId="3" hidden="1">1</definedName>
    <definedName name="solver_drv" localSheetId="1" hidden="1">1</definedName>
    <definedName name="solver_drv" localSheetId="2" hidden="1">1</definedName>
    <definedName name="solver_drv" localSheetId="4" hidden="1">1</definedName>
    <definedName name="solver_drv" localSheetId="5" hidden="1">1</definedName>
    <definedName name="solver_eng" localSheetId="6" hidden="1">1</definedName>
    <definedName name="solver_eng" localSheetId="3" hidden="1">1</definedName>
    <definedName name="solver_eng" localSheetId="1" hidden="1">1</definedName>
    <definedName name="solver_eng" localSheetId="2" hidden="1">1</definedName>
    <definedName name="solver_eng" localSheetId="4" hidden="1">1</definedName>
    <definedName name="solver_eng" localSheetId="5" hidden="1">1</definedName>
    <definedName name="solver_est" localSheetId="6" hidden="1">1</definedName>
    <definedName name="solver_est" localSheetId="3" hidden="1">1</definedName>
    <definedName name="solver_est" localSheetId="1" hidden="1">1</definedName>
    <definedName name="solver_est" localSheetId="2" hidden="1">1</definedName>
    <definedName name="solver_est" localSheetId="4" hidden="1">1</definedName>
    <definedName name="solver_est" localSheetId="5" hidden="1">1</definedName>
    <definedName name="solver_itr" localSheetId="6" hidden="1">100000</definedName>
    <definedName name="solver_itr" localSheetId="3" hidden="1">100000</definedName>
    <definedName name="solver_itr" localSheetId="1" hidden="1">10000</definedName>
    <definedName name="solver_itr" localSheetId="2" hidden="1">10000</definedName>
    <definedName name="solver_itr" localSheetId="4" hidden="1">100000</definedName>
    <definedName name="solver_itr" localSheetId="5" hidden="1">10000</definedName>
    <definedName name="solver_lhs1" localSheetId="6" hidden="1">'Single peptide fitting apo'!$B$22</definedName>
    <definedName name="solver_lhs1" localSheetId="3" hidden="1">'Single peptide fitting DNA'!$B$22</definedName>
    <definedName name="solver_lhs1" localSheetId="1" hidden="1">'Single peptide fitting IPTG'!$B$22</definedName>
    <definedName name="solver_lhs1" localSheetId="2" hidden="1">'Single peptide fitting ONPF'!$B$22</definedName>
    <definedName name="solver_lhs1" localSheetId="4" hidden="1">'Single peptide fitting ONPFDNA'!$B$22</definedName>
    <definedName name="solver_lhs1" localSheetId="5" hidden="1">'Single peptide fitting TMG'!$B$22</definedName>
    <definedName name="solver_lhs2" localSheetId="6" hidden="1">'Single peptide fitting apo'!$B$23</definedName>
    <definedName name="solver_lhs2" localSheetId="3" hidden="1">'Single peptide fitting DNA'!$B$23</definedName>
    <definedName name="solver_lhs2" localSheetId="1" hidden="1">'Single peptide fitting IPTG'!$B$23</definedName>
    <definedName name="solver_lhs2" localSheetId="2" hidden="1">'Single peptide fitting ONPF'!$B$23</definedName>
    <definedName name="solver_lhs2" localSheetId="4" hidden="1">'Single peptide fitting ONPFDNA'!$B$23</definedName>
    <definedName name="solver_lhs2" localSheetId="5" hidden="1">'Single peptide fitting TMG'!$B$23</definedName>
    <definedName name="solver_lhs3" localSheetId="6" hidden="1">'Single peptide fitting apo'!$B$24</definedName>
    <definedName name="solver_lhs3" localSheetId="3" hidden="1">'Single peptide fitting DNA'!$B$24</definedName>
    <definedName name="solver_lhs3" localSheetId="1" hidden="1">'Single peptide fitting IPTG'!$B$24</definedName>
    <definedName name="solver_lhs3" localSheetId="2" hidden="1">'Single peptide fitting ONPF'!$B$24</definedName>
    <definedName name="solver_lhs3" localSheetId="4" hidden="1">'Single peptide fitting ONPFDNA'!$B$24</definedName>
    <definedName name="solver_lhs3" localSheetId="5" hidden="1">'Single peptide fitting TMG'!$B$24</definedName>
    <definedName name="solver_lhs4" localSheetId="6" hidden="1">'Single peptide fitting apo'!$B$26</definedName>
    <definedName name="solver_lhs4" localSheetId="3" hidden="1">'Single peptide fitting DNA'!$B$26</definedName>
    <definedName name="solver_lhs4" localSheetId="1" hidden="1">'Single peptide fitting IPTG'!$B$26</definedName>
    <definedName name="solver_lhs4" localSheetId="2" hidden="1">'Single peptide fitting ONPF'!$B$26</definedName>
    <definedName name="solver_lhs4" localSheetId="4" hidden="1">'Single peptide fitting ONPFDNA'!$B$26</definedName>
    <definedName name="solver_lhs4" localSheetId="5" hidden="1">'Single peptide fitting TMG'!$B$26</definedName>
    <definedName name="solver_lhs5" localSheetId="6" hidden="1">'Single peptide fitting apo'!$B$27</definedName>
    <definedName name="solver_lhs5" localSheetId="3" hidden="1">'Single peptide fitting DNA'!$B$27</definedName>
    <definedName name="solver_lhs5" localSheetId="1" hidden="1">'Single peptide fitting IPTG'!$B$27</definedName>
    <definedName name="solver_lhs5" localSheetId="2" hidden="1">'Single peptide fitting ONPF'!$B$27</definedName>
    <definedName name="solver_lhs5" localSheetId="4" hidden="1">'Single peptide fitting ONPFDNA'!$B$27</definedName>
    <definedName name="solver_lhs5" localSheetId="5" hidden="1">'Single peptide fitting TMG'!$B$27</definedName>
    <definedName name="solver_lhs6" localSheetId="6" hidden="1">'Single peptide fitting apo'!$B$28</definedName>
    <definedName name="solver_lhs6" localSheetId="3" hidden="1">'Single peptide fitting DNA'!$B$28</definedName>
    <definedName name="solver_lhs6" localSheetId="1" hidden="1">'Single peptide fitting IPTG'!$B$28</definedName>
    <definedName name="solver_lhs6" localSheetId="2" hidden="1">'Single peptide fitting ONPF'!$B$28</definedName>
    <definedName name="solver_lhs6" localSheetId="4" hidden="1">'Single peptide fitting ONPFDNA'!$B$28</definedName>
    <definedName name="solver_lhs6" localSheetId="5" hidden="1">'Single peptide fitting TMG'!$B$28</definedName>
    <definedName name="solver_lhs7" localSheetId="6" hidden="1">'Single peptide fitting apo'!$B$26</definedName>
    <definedName name="solver_lhs7" localSheetId="3" hidden="1">'Single peptide fitting DNA'!#REF!</definedName>
    <definedName name="solver_lhs7" localSheetId="1" hidden="1">'Single peptide fitting IPTG'!$B$29</definedName>
    <definedName name="solver_lhs7" localSheetId="2" hidden="1">'Single peptide fitting ONPF'!$B$26</definedName>
    <definedName name="solver_lhs7" localSheetId="4" hidden="1">'Single peptide fitting ONPFDNA'!$B$26</definedName>
    <definedName name="solver_lhs7" localSheetId="5" hidden="1">'Single peptide fitting TMG'!$B$26</definedName>
    <definedName name="solver_lhs8" localSheetId="6" hidden="1">'Single peptide fitting apo'!$B$27</definedName>
    <definedName name="solver_lhs8" localSheetId="3" hidden="1">'Single peptide fitting DNA'!#REF!</definedName>
    <definedName name="solver_lhs8" localSheetId="1" hidden="1">'Single peptide fitting IPTG'!#REF!</definedName>
    <definedName name="solver_lhs8" localSheetId="2" hidden="1">'Single peptide fitting ONPF'!$B$27</definedName>
    <definedName name="solver_lhs8" localSheetId="4" hidden="1">'Single peptide fitting ONPFDNA'!$B$27</definedName>
    <definedName name="solver_lhs8" localSheetId="5" hidden="1">'Single peptide fitting TMG'!$B$27</definedName>
    <definedName name="solver_lhs9" localSheetId="6" hidden="1">'Single peptide fitting apo'!$B$28</definedName>
    <definedName name="solver_lhs9" localSheetId="3" hidden="1">'Single peptide fitting DNA'!#REF!</definedName>
    <definedName name="solver_lhs9" localSheetId="1" hidden="1">'Single peptide fitting IPTG'!#REF!</definedName>
    <definedName name="solver_lhs9" localSheetId="2" hidden="1">'Single peptide fitting ONPF'!$B$28</definedName>
    <definedName name="solver_lhs9" localSheetId="4" hidden="1">'Single peptide fitting ONPFDNA'!$B$28</definedName>
    <definedName name="solver_lhs9" localSheetId="5" hidden="1">'Single peptide fitting TMG'!$B$28</definedName>
    <definedName name="solver_lin" localSheetId="6" hidden="1">2</definedName>
    <definedName name="solver_lin" localSheetId="3" hidden="1">2</definedName>
    <definedName name="solver_lin" localSheetId="1" hidden="1">2</definedName>
    <definedName name="solver_lin" localSheetId="2" hidden="1">2</definedName>
    <definedName name="solver_lin" localSheetId="4" hidden="1">2</definedName>
    <definedName name="solver_lin" localSheetId="5" hidden="1">2</definedName>
    <definedName name="solver_mip" localSheetId="6" hidden="1">2147483647</definedName>
    <definedName name="solver_mip" localSheetId="3" hidden="1">2147483647</definedName>
    <definedName name="solver_mip" localSheetId="1" hidden="1">2147483647</definedName>
    <definedName name="solver_mip" localSheetId="2" hidden="1">2147483647</definedName>
    <definedName name="solver_mip" localSheetId="4" hidden="1">2147483647</definedName>
    <definedName name="solver_mip" localSheetId="5" hidden="1">2147483647</definedName>
    <definedName name="solver_mni" localSheetId="6" hidden="1">30</definedName>
    <definedName name="solver_mni" localSheetId="3" hidden="1">30</definedName>
    <definedName name="solver_mni" localSheetId="1" hidden="1">30</definedName>
    <definedName name="solver_mni" localSheetId="2" hidden="1">30</definedName>
    <definedName name="solver_mni" localSheetId="4" hidden="1">30</definedName>
    <definedName name="solver_mni" localSheetId="5" hidden="1">30</definedName>
    <definedName name="solver_mrt" localSheetId="6" hidden="1">0.075</definedName>
    <definedName name="solver_mrt" localSheetId="3" hidden="1">0.075</definedName>
    <definedName name="solver_mrt" localSheetId="1" hidden="1">0.075</definedName>
    <definedName name="solver_mrt" localSheetId="2" hidden="1">0.075</definedName>
    <definedName name="solver_mrt" localSheetId="4" hidden="1">0.075</definedName>
    <definedName name="solver_mrt" localSheetId="5" hidden="1">0.075</definedName>
    <definedName name="solver_msl" localSheetId="6" hidden="1">2</definedName>
    <definedName name="solver_msl" localSheetId="3" hidden="1">2</definedName>
    <definedName name="solver_msl" localSheetId="1" hidden="1">2</definedName>
    <definedName name="solver_msl" localSheetId="2" hidden="1">2</definedName>
    <definedName name="solver_msl" localSheetId="4" hidden="1">2</definedName>
    <definedName name="solver_msl" localSheetId="5" hidden="1">2</definedName>
    <definedName name="solver_neg" localSheetId="6" hidden="1">1</definedName>
    <definedName name="solver_neg" localSheetId="3" hidden="1">1</definedName>
    <definedName name="solver_neg" localSheetId="1" hidden="1">1</definedName>
    <definedName name="solver_neg" localSheetId="2" hidden="1">1</definedName>
    <definedName name="solver_neg" localSheetId="4" hidden="1">1</definedName>
    <definedName name="solver_neg" localSheetId="5" hidden="1">1</definedName>
    <definedName name="solver_nod" localSheetId="6" hidden="1">2147483647</definedName>
    <definedName name="solver_nod" localSheetId="3" hidden="1">2147483647</definedName>
    <definedName name="solver_nod" localSheetId="1" hidden="1">2147483647</definedName>
    <definedName name="solver_nod" localSheetId="2" hidden="1">2147483647</definedName>
    <definedName name="solver_nod" localSheetId="4" hidden="1">2147483647</definedName>
    <definedName name="solver_nod" localSheetId="5" hidden="1">2147483647</definedName>
    <definedName name="solver_num" localSheetId="6" hidden="1">3</definedName>
    <definedName name="solver_num" localSheetId="3" hidden="1">3</definedName>
    <definedName name="solver_num" localSheetId="1" hidden="1">7</definedName>
    <definedName name="solver_num" localSheetId="2" hidden="1">3</definedName>
    <definedName name="solver_num" localSheetId="4" hidden="1">3</definedName>
    <definedName name="solver_num" localSheetId="5" hidden="1">3</definedName>
    <definedName name="solver_nwt" localSheetId="6" hidden="1">1</definedName>
    <definedName name="solver_nwt" localSheetId="3" hidden="1">1</definedName>
    <definedName name="solver_nwt" localSheetId="1" hidden="1">1</definedName>
    <definedName name="solver_nwt" localSheetId="2" hidden="1">1</definedName>
    <definedName name="solver_nwt" localSheetId="4" hidden="1">1</definedName>
    <definedName name="solver_nwt" localSheetId="5" hidden="1">1</definedName>
    <definedName name="solver_opt" localSheetId="6" hidden="1">'Single peptide fitting apo'!$E$12</definedName>
    <definedName name="solver_opt" localSheetId="3" hidden="1">'Single peptide fitting DNA'!$E$12</definedName>
    <definedName name="solver_opt" localSheetId="1" hidden="1">'Single peptide fitting IPTG'!$E$12</definedName>
    <definedName name="solver_opt" localSheetId="2" hidden="1">'Single peptide fitting ONPF'!$E$12</definedName>
    <definedName name="solver_opt" localSheetId="4" hidden="1">'Single peptide fitting ONPFDNA'!$E$12</definedName>
    <definedName name="solver_opt" localSheetId="5" hidden="1">'Single peptide fitting TMG'!$E$12</definedName>
    <definedName name="solver_pre" localSheetId="6" hidden="1">0.000001</definedName>
    <definedName name="solver_pre" localSheetId="3" hidden="1">0.000001</definedName>
    <definedName name="solver_pre" localSheetId="1" hidden="1">0.000001</definedName>
    <definedName name="solver_pre" localSheetId="2" hidden="1">0.000001</definedName>
    <definedName name="solver_pre" localSheetId="4" hidden="1">0.000001</definedName>
    <definedName name="solver_pre" localSheetId="5" hidden="1">0.000001</definedName>
    <definedName name="solver_rbv" localSheetId="6" hidden="1">1</definedName>
    <definedName name="solver_rbv" localSheetId="3" hidden="1">1</definedName>
    <definedName name="solver_rbv" localSheetId="1" hidden="1">1</definedName>
    <definedName name="solver_rbv" localSheetId="2" hidden="1">1</definedName>
    <definedName name="solver_rbv" localSheetId="4" hidden="1">1</definedName>
    <definedName name="solver_rbv" localSheetId="5" hidden="1">1</definedName>
    <definedName name="solver_rel1" localSheetId="6" hidden="1">2</definedName>
    <definedName name="solver_rel1" localSheetId="3" hidden="1">2</definedName>
    <definedName name="solver_rel1" localSheetId="1" hidden="1">2</definedName>
    <definedName name="solver_rel1" localSheetId="2" hidden="1">2</definedName>
    <definedName name="solver_rel1" localSheetId="4" hidden="1">2</definedName>
    <definedName name="solver_rel1" localSheetId="5" hidden="1">2</definedName>
    <definedName name="solver_rel2" localSheetId="6" hidden="1">3</definedName>
    <definedName name="solver_rel2" localSheetId="3" hidden="1">3</definedName>
    <definedName name="solver_rel2" localSheetId="1" hidden="1">3</definedName>
    <definedName name="solver_rel2" localSheetId="2" hidden="1">3</definedName>
    <definedName name="solver_rel2" localSheetId="4" hidden="1">3</definedName>
    <definedName name="solver_rel2" localSheetId="5" hidden="1">3</definedName>
    <definedName name="solver_rel3" localSheetId="6" hidden="1">3</definedName>
    <definedName name="solver_rel3" localSheetId="3" hidden="1">3</definedName>
    <definedName name="solver_rel3" localSheetId="1" hidden="1">3</definedName>
    <definedName name="solver_rel3" localSheetId="2" hidden="1">3</definedName>
    <definedName name="solver_rel3" localSheetId="4" hidden="1">3</definedName>
    <definedName name="solver_rel3" localSheetId="5" hidden="1">3</definedName>
    <definedName name="solver_rel4" localSheetId="6" hidden="1">4</definedName>
    <definedName name="solver_rel4" localSheetId="3" hidden="1">4</definedName>
    <definedName name="solver_rel4" localSheetId="1" hidden="1">4</definedName>
    <definedName name="solver_rel4" localSheetId="2" hidden="1">4</definedName>
    <definedName name="solver_rel4" localSheetId="4" hidden="1">4</definedName>
    <definedName name="solver_rel4" localSheetId="5" hidden="1">4</definedName>
    <definedName name="solver_rel5" localSheetId="6" hidden="1">4</definedName>
    <definedName name="solver_rel5" localSheetId="3" hidden="1">4</definedName>
    <definedName name="solver_rel5" localSheetId="1" hidden="1">4</definedName>
    <definedName name="solver_rel5" localSheetId="2" hidden="1">4</definedName>
    <definedName name="solver_rel5" localSheetId="4" hidden="1">4</definedName>
    <definedName name="solver_rel5" localSheetId="5" hidden="1">4</definedName>
    <definedName name="solver_rel6" localSheetId="6" hidden="1">4</definedName>
    <definedName name="solver_rel6" localSheetId="3" hidden="1">4</definedName>
    <definedName name="solver_rel6" localSheetId="1" hidden="1">4</definedName>
    <definedName name="solver_rel6" localSheetId="2" hidden="1">4</definedName>
    <definedName name="solver_rel6" localSheetId="4" hidden="1">4</definedName>
    <definedName name="solver_rel6" localSheetId="5" hidden="1">4</definedName>
    <definedName name="solver_rel7" localSheetId="6" hidden="1">4</definedName>
    <definedName name="solver_rel7" localSheetId="3" hidden="1">4</definedName>
    <definedName name="solver_rel7" localSheetId="1" hidden="1">4</definedName>
    <definedName name="solver_rel7" localSheetId="2" hidden="1">4</definedName>
    <definedName name="solver_rel7" localSheetId="4" hidden="1">4</definedName>
    <definedName name="solver_rel7" localSheetId="5" hidden="1">4</definedName>
    <definedName name="solver_rel8" localSheetId="6" hidden="1">4</definedName>
    <definedName name="solver_rel8" localSheetId="3" hidden="1">4</definedName>
    <definedName name="solver_rel8" localSheetId="1" hidden="1">4</definedName>
    <definedName name="solver_rel8" localSheetId="2" hidden="1">4</definedName>
    <definedName name="solver_rel8" localSheetId="4" hidden="1">4</definedName>
    <definedName name="solver_rel8" localSheetId="5" hidden="1">4</definedName>
    <definedName name="solver_rel9" localSheetId="6" hidden="1">4</definedName>
    <definedName name="solver_rel9" localSheetId="3" hidden="1">4</definedName>
    <definedName name="solver_rel9" localSheetId="1" hidden="1">4</definedName>
    <definedName name="solver_rel9" localSheetId="2" hidden="1">4</definedName>
    <definedName name="solver_rel9" localSheetId="4" hidden="1">4</definedName>
    <definedName name="solver_rel9" localSheetId="5" hidden="1">4</definedName>
    <definedName name="solver_rhs1" localSheetId="6" hidden="1">'Single peptide fitting apo'!$B$30</definedName>
    <definedName name="solver_rhs1" localSheetId="3" hidden="1">'Single peptide fitting DNA'!$B$30</definedName>
    <definedName name="solver_rhs1" localSheetId="1" hidden="1">'Single peptide fitting IPTG'!$B$30</definedName>
    <definedName name="solver_rhs1" localSheetId="2" hidden="1">'Single peptide fitting ONPF'!$B$30</definedName>
    <definedName name="solver_rhs1" localSheetId="4" hidden="1">'Single peptide fitting ONPFDNA'!$B$30</definedName>
    <definedName name="solver_rhs1" localSheetId="5" hidden="1">'Single peptide fitting TMG'!$B$30</definedName>
    <definedName name="solver_rhs2" localSheetId="6" hidden="1">'Single peptide fitting apo'!$B$24</definedName>
    <definedName name="solver_rhs2" localSheetId="3" hidden="1">'Single peptide fitting DNA'!$B$24</definedName>
    <definedName name="solver_rhs2" localSheetId="1" hidden="1">'Single peptide fitting IPTG'!$B$24</definedName>
    <definedName name="solver_rhs2" localSheetId="2" hidden="1">'Single peptide fitting ONPF'!$B$24</definedName>
    <definedName name="solver_rhs2" localSheetId="4" hidden="1">'Single peptide fitting ONPFDNA'!$B$24</definedName>
    <definedName name="solver_rhs2" localSheetId="5" hidden="1">'Single peptide fitting TMG'!$B$24</definedName>
    <definedName name="solver_rhs3" localSheetId="6" hidden="1">'Single peptide fitting apo'!$B$25</definedName>
    <definedName name="solver_rhs3" localSheetId="3" hidden="1">'Single peptide fitting DNA'!$B$25</definedName>
    <definedName name="solver_rhs3" localSheetId="1" hidden="1">'Single peptide fitting IPTG'!$B$25</definedName>
    <definedName name="solver_rhs3" localSheetId="2" hidden="1">'Single peptide fitting ONPF'!$B$25</definedName>
    <definedName name="solver_rhs3" localSheetId="4" hidden="1">'Single peptide fitting ONPFDNA'!$B$25</definedName>
    <definedName name="solver_rhs3" localSheetId="5" hidden="1">'Single peptide fitting TMG'!$B$25</definedName>
    <definedName name="solver_rhs4" localSheetId="6" hidden="1">integer</definedName>
    <definedName name="solver_rhs4" localSheetId="3" hidden="1">integer</definedName>
    <definedName name="solver_rhs4" localSheetId="1" hidden="1">integer</definedName>
    <definedName name="solver_rhs4" localSheetId="2" hidden="1">integer</definedName>
    <definedName name="solver_rhs4" localSheetId="4" hidden="1">integer</definedName>
    <definedName name="solver_rhs4" localSheetId="5" hidden="1">integer</definedName>
    <definedName name="solver_rhs5" localSheetId="6" hidden="1">integer</definedName>
    <definedName name="solver_rhs5" localSheetId="3" hidden="1">integer</definedName>
    <definedName name="solver_rhs5" localSheetId="1" hidden="1">integer</definedName>
    <definedName name="solver_rhs5" localSheetId="2" hidden="1">integer</definedName>
    <definedName name="solver_rhs5" localSheetId="4" hidden="1">integer</definedName>
    <definedName name="solver_rhs5" localSheetId="5" hidden="1">integer</definedName>
    <definedName name="solver_rhs6" localSheetId="6" hidden="1">integer</definedName>
    <definedName name="solver_rhs6" localSheetId="3" hidden="1">integer</definedName>
    <definedName name="solver_rhs6" localSheetId="1" hidden="1">integer</definedName>
    <definedName name="solver_rhs6" localSheetId="2" hidden="1">integer</definedName>
    <definedName name="solver_rhs6" localSheetId="4" hidden="1">integer</definedName>
    <definedName name="solver_rhs6" localSheetId="5" hidden="1">integer</definedName>
    <definedName name="solver_rhs7" localSheetId="6" hidden="1">integer</definedName>
    <definedName name="solver_rhs7" localSheetId="3" hidden="1">integer</definedName>
    <definedName name="solver_rhs7" localSheetId="1" hidden="1">integer</definedName>
    <definedName name="solver_rhs7" localSheetId="2" hidden="1">integer</definedName>
    <definedName name="solver_rhs7" localSheetId="4" hidden="1">integer</definedName>
    <definedName name="solver_rhs7" localSheetId="5" hidden="1">integer</definedName>
    <definedName name="solver_rhs8" localSheetId="6" hidden="1">integer</definedName>
    <definedName name="solver_rhs8" localSheetId="3" hidden="1">integer</definedName>
    <definedName name="solver_rhs8" localSheetId="1" hidden="1">integer</definedName>
    <definedName name="solver_rhs8" localSheetId="2" hidden="1">integer</definedName>
    <definedName name="solver_rhs8" localSheetId="4" hidden="1">integer</definedName>
    <definedName name="solver_rhs8" localSheetId="5" hidden="1">integer</definedName>
    <definedName name="solver_rhs9" localSheetId="6" hidden="1">integer</definedName>
    <definedName name="solver_rhs9" localSheetId="3" hidden="1">integer</definedName>
    <definedName name="solver_rhs9" localSheetId="1" hidden="1">integer</definedName>
    <definedName name="solver_rhs9" localSheetId="2" hidden="1">integer</definedName>
    <definedName name="solver_rhs9" localSheetId="4" hidden="1">integer</definedName>
    <definedName name="solver_rhs9" localSheetId="5" hidden="1">integer</definedName>
    <definedName name="solver_rlx" localSheetId="6" hidden="1">2</definedName>
    <definedName name="solver_rlx" localSheetId="3" hidden="1">2</definedName>
    <definedName name="solver_rlx" localSheetId="1" hidden="1">1</definedName>
    <definedName name="solver_rlx" localSheetId="2" hidden="1">2</definedName>
    <definedName name="solver_rlx" localSheetId="4" hidden="1">2</definedName>
    <definedName name="solver_rlx" localSheetId="5" hidden="1">2</definedName>
    <definedName name="solver_rsd" localSheetId="6" hidden="1">0</definedName>
    <definedName name="solver_rsd" localSheetId="3" hidden="1">0</definedName>
    <definedName name="solver_rsd" localSheetId="1" hidden="1">0</definedName>
    <definedName name="solver_rsd" localSheetId="2" hidden="1">0</definedName>
    <definedName name="solver_rsd" localSheetId="4" hidden="1">0</definedName>
    <definedName name="solver_rsd" localSheetId="5" hidden="1">0</definedName>
    <definedName name="solver_scl" localSheetId="6" hidden="1">1</definedName>
    <definedName name="solver_scl" localSheetId="3" hidden="1">1</definedName>
    <definedName name="solver_scl" localSheetId="1" hidden="1">1</definedName>
    <definedName name="solver_scl" localSheetId="2" hidden="1">1</definedName>
    <definedName name="solver_scl" localSheetId="4" hidden="1">1</definedName>
    <definedName name="solver_scl" localSheetId="5" hidden="1">1</definedName>
    <definedName name="solver_sho" localSheetId="6" hidden="1">2</definedName>
    <definedName name="solver_sho" localSheetId="3" hidden="1">2</definedName>
    <definedName name="solver_sho" localSheetId="1" hidden="1">2</definedName>
    <definedName name="solver_sho" localSheetId="2" hidden="1">2</definedName>
    <definedName name="solver_sho" localSheetId="4" hidden="1">2</definedName>
    <definedName name="solver_sho" localSheetId="5" hidden="1">2</definedName>
    <definedName name="solver_ssz" localSheetId="6" hidden="1">100</definedName>
    <definedName name="solver_ssz" localSheetId="3" hidden="1">100</definedName>
    <definedName name="solver_ssz" localSheetId="1" hidden="1">100</definedName>
    <definedName name="solver_ssz" localSheetId="2" hidden="1">100</definedName>
    <definedName name="solver_ssz" localSheetId="4" hidden="1">100</definedName>
    <definedName name="solver_ssz" localSheetId="5" hidden="1">100</definedName>
    <definedName name="solver_tim" localSheetId="6" hidden="1">100000</definedName>
    <definedName name="solver_tim" localSheetId="3" hidden="1">100000</definedName>
    <definedName name="solver_tim" localSheetId="1" hidden="1">10000</definedName>
    <definedName name="solver_tim" localSheetId="2" hidden="1">10000</definedName>
    <definedName name="solver_tim" localSheetId="4" hidden="1">100000</definedName>
    <definedName name="solver_tim" localSheetId="5" hidden="1">10000</definedName>
    <definedName name="solver_tol" localSheetId="6" hidden="1">0.1</definedName>
    <definedName name="solver_tol" localSheetId="3" hidden="1">0.1</definedName>
    <definedName name="solver_tol" localSheetId="1" hidden="1">0.1</definedName>
    <definedName name="solver_tol" localSheetId="2" hidden="1">0.1</definedName>
    <definedName name="solver_tol" localSheetId="4" hidden="1">0.1</definedName>
    <definedName name="solver_tol" localSheetId="5" hidden="1">0.1</definedName>
    <definedName name="solver_typ" localSheetId="6" hidden="1">3</definedName>
    <definedName name="solver_typ" localSheetId="3" hidden="1">3</definedName>
    <definedName name="solver_typ" localSheetId="1" hidden="1">3</definedName>
    <definedName name="solver_typ" localSheetId="2" hidden="1">3</definedName>
    <definedName name="solver_typ" localSheetId="4" hidden="1">3</definedName>
    <definedName name="solver_typ" localSheetId="5" hidden="1">2</definedName>
    <definedName name="solver_val" localSheetId="6" hidden="1">0</definedName>
    <definedName name="solver_val" localSheetId="3" hidden="1">0</definedName>
    <definedName name="solver_val" localSheetId="1" hidden="1">0</definedName>
    <definedName name="solver_val" localSheetId="2" hidden="1">0</definedName>
    <definedName name="solver_val" localSheetId="4" hidden="1">0</definedName>
    <definedName name="solver_val" localSheetId="5" hidden="1">0</definedName>
    <definedName name="solver_ver" localSheetId="6" hidden="1">2</definedName>
    <definedName name="solver_ver" localSheetId="3" hidden="1">2</definedName>
    <definedName name="solver_ver" localSheetId="1" hidden="1">2</definedName>
    <definedName name="solver_ver" localSheetId="2" hidden="1">2</definedName>
    <definedName name="solver_ver" localSheetId="4" hidden="1">2</definedName>
    <definedName name="solver_ver" localSheetId="5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20" l="1"/>
  <c r="C4" i="20"/>
  <c r="C5" i="20"/>
  <c r="C6" i="20"/>
  <c r="C7" i="20"/>
  <c r="C8" i="20"/>
  <c r="C9" i="20"/>
  <c r="C10" i="20"/>
  <c r="C2" i="20"/>
  <c r="B30" i="20"/>
  <c r="B30" i="2"/>
  <c r="C3" i="2"/>
  <c r="C4" i="2"/>
  <c r="C5" i="2"/>
  <c r="C6" i="2"/>
  <c r="C7" i="2"/>
  <c r="C8" i="2"/>
  <c r="C9" i="2"/>
  <c r="C10" i="2"/>
  <c r="C2" i="2"/>
  <c r="C11" i="1"/>
  <c r="C9" i="1"/>
  <c r="C7" i="1"/>
  <c r="AC14" i="1"/>
  <c r="AC13" i="1"/>
  <c r="AC12" i="1"/>
  <c r="AC11" i="1"/>
  <c r="AC10" i="1"/>
  <c r="AC9" i="1"/>
  <c r="AC8" i="1"/>
  <c r="AC7" i="1"/>
  <c r="AC6" i="1"/>
  <c r="Y14" i="1"/>
  <c r="Y13" i="1"/>
  <c r="Y12" i="1"/>
  <c r="Y11" i="1"/>
  <c r="Y10" i="1"/>
  <c r="Y9" i="1"/>
  <c r="Y8" i="1"/>
  <c r="Y7" i="1"/>
  <c r="Y6" i="1"/>
  <c r="U14" i="1"/>
  <c r="U13" i="1"/>
  <c r="U12" i="1"/>
  <c r="U11" i="1"/>
  <c r="U10" i="1"/>
  <c r="U9" i="1"/>
  <c r="U8" i="1"/>
  <c r="U7" i="1"/>
  <c r="U6" i="1"/>
  <c r="Q14" i="1"/>
  <c r="Q13" i="1"/>
  <c r="Q12" i="1"/>
  <c r="Q11" i="1"/>
  <c r="Q10" i="1"/>
  <c r="Q9" i="1"/>
  <c r="Q8" i="1"/>
  <c r="Q7" i="1"/>
  <c r="Q6" i="1"/>
  <c r="M14" i="1"/>
  <c r="M13" i="1"/>
  <c r="M12" i="1"/>
  <c r="M11" i="1"/>
  <c r="M10" i="1"/>
  <c r="M9" i="1"/>
  <c r="M8" i="1"/>
  <c r="M7" i="1"/>
  <c r="M6" i="1"/>
  <c r="C8" i="1"/>
  <c r="C10" i="1"/>
  <c r="C12" i="1"/>
  <c r="C13" i="1"/>
  <c r="C14" i="1"/>
  <c r="C6" i="1"/>
  <c r="X27" i="1" l="1"/>
  <c r="AG27" i="1" l="1"/>
  <c r="X28" i="1"/>
  <c r="X29" i="1"/>
  <c r="X30" i="1"/>
  <c r="X31" i="1"/>
  <c r="X32" i="1"/>
  <c r="X33" i="1"/>
  <c r="X34" i="1"/>
  <c r="X35" i="1"/>
  <c r="P35" i="1" l="1"/>
  <c r="O35" i="1"/>
  <c r="O962" i="24"/>
  <c r="O961" i="24"/>
  <c r="O960" i="24"/>
  <c r="O959" i="24"/>
  <c r="O958" i="24"/>
  <c r="O957" i="24"/>
  <c r="O956" i="24"/>
  <c r="O955" i="24"/>
  <c r="O954" i="24"/>
  <c r="O953" i="24"/>
  <c r="O952" i="24"/>
  <c r="O951" i="24"/>
  <c r="O950" i="24"/>
  <c r="O949" i="24"/>
  <c r="O948" i="24"/>
  <c r="O947" i="24"/>
  <c r="O946" i="24"/>
  <c r="O945" i="24"/>
  <c r="O944" i="24"/>
  <c r="O943" i="24"/>
  <c r="O942" i="24"/>
  <c r="O941" i="24"/>
  <c r="O940" i="24"/>
  <c r="O939" i="24"/>
  <c r="O938" i="24"/>
  <c r="O937" i="24"/>
  <c r="O936" i="24"/>
  <c r="O935" i="24"/>
  <c r="O934" i="24"/>
  <c r="O933" i="24"/>
  <c r="O932" i="24"/>
  <c r="O931" i="24"/>
  <c r="O930" i="24"/>
  <c r="O929" i="24"/>
  <c r="O928" i="24"/>
  <c r="O927" i="24"/>
  <c r="O926" i="24"/>
  <c r="O925" i="24"/>
  <c r="O924" i="24"/>
  <c r="O923" i="24"/>
  <c r="O922" i="24"/>
  <c r="O921" i="24"/>
  <c r="O920" i="24"/>
  <c r="O919" i="24"/>
  <c r="O918" i="24"/>
  <c r="O917" i="24"/>
  <c r="O916" i="24"/>
  <c r="O915" i="24"/>
  <c r="O914" i="24"/>
  <c r="O913" i="24"/>
  <c r="O912" i="24"/>
  <c r="O911" i="24"/>
  <c r="O910" i="24"/>
  <c r="O909" i="24"/>
  <c r="O908" i="24"/>
  <c r="O907" i="24"/>
  <c r="O906" i="24"/>
  <c r="O905" i="24"/>
  <c r="O904" i="24"/>
  <c r="O903" i="24"/>
  <c r="O902" i="24"/>
  <c r="O901" i="24"/>
  <c r="O900" i="24"/>
  <c r="O899" i="24"/>
  <c r="O898" i="24"/>
  <c r="O897" i="24"/>
  <c r="O896" i="24"/>
  <c r="O895" i="24"/>
  <c r="O894" i="24"/>
  <c r="O893" i="24"/>
  <c r="O892" i="24"/>
  <c r="O891" i="24"/>
  <c r="O890" i="24"/>
  <c r="O889" i="24"/>
  <c r="O888" i="24"/>
  <c r="O887" i="24"/>
  <c r="O886" i="24"/>
  <c r="O885" i="24"/>
  <c r="O884" i="24"/>
  <c r="O883" i="24"/>
  <c r="O882" i="24"/>
  <c r="O881" i="24"/>
  <c r="O880" i="24"/>
  <c r="O879" i="24"/>
  <c r="O878" i="24"/>
  <c r="O877" i="24"/>
  <c r="O876" i="24"/>
  <c r="O875" i="24"/>
  <c r="O874" i="24"/>
  <c r="O873" i="24"/>
  <c r="O872" i="24"/>
  <c r="O871" i="24"/>
  <c r="O870" i="24"/>
  <c r="O869" i="24"/>
  <c r="O868" i="24"/>
  <c r="O867" i="24"/>
  <c r="O866" i="24"/>
  <c r="O865" i="24"/>
  <c r="O864" i="24"/>
  <c r="O863" i="24"/>
  <c r="O862" i="24"/>
  <c r="O861" i="24"/>
  <c r="O860" i="24"/>
  <c r="O859" i="24"/>
  <c r="O858" i="24"/>
  <c r="O857" i="24"/>
  <c r="O856" i="24"/>
  <c r="O855" i="24"/>
  <c r="O854" i="24"/>
  <c r="O853" i="24"/>
  <c r="O852" i="24"/>
  <c r="O851" i="24"/>
  <c r="O850" i="24"/>
  <c r="O849" i="24"/>
  <c r="O848" i="24"/>
  <c r="O847" i="24"/>
  <c r="O846" i="24"/>
  <c r="O845" i="24"/>
  <c r="O844" i="24"/>
  <c r="O843" i="24"/>
  <c r="O842" i="24"/>
  <c r="O841" i="24"/>
  <c r="O840" i="24"/>
  <c r="O839" i="24"/>
  <c r="O838" i="24"/>
  <c r="O837" i="24"/>
  <c r="O836" i="24"/>
  <c r="O835" i="24"/>
  <c r="O834" i="24"/>
  <c r="O833" i="24"/>
  <c r="O832" i="24"/>
  <c r="O831" i="24"/>
  <c r="O830" i="24"/>
  <c r="O829" i="24"/>
  <c r="O828" i="24"/>
  <c r="O827" i="24"/>
  <c r="O826" i="24"/>
  <c r="O825" i="24"/>
  <c r="O824" i="24"/>
  <c r="O823" i="24"/>
  <c r="O822" i="24"/>
  <c r="O821" i="24"/>
  <c r="O820" i="24"/>
  <c r="O819" i="24"/>
  <c r="O818" i="24"/>
  <c r="O817" i="24"/>
  <c r="O816" i="24"/>
  <c r="O815" i="24"/>
  <c r="O814" i="24"/>
  <c r="O813" i="24"/>
  <c r="O812" i="24"/>
  <c r="O811" i="24"/>
  <c r="O810" i="24"/>
  <c r="O809" i="24"/>
  <c r="O808" i="24"/>
  <c r="O807" i="24"/>
  <c r="O806" i="24"/>
  <c r="O805" i="24"/>
  <c r="O804" i="24"/>
  <c r="O803" i="24"/>
  <c r="O802" i="24"/>
  <c r="O801" i="24"/>
  <c r="O800" i="24"/>
  <c r="O799" i="24"/>
  <c r="O798" i="24"/>
  <c r="O797" i="24"/>
  <c r="O796" i="24"/>
  <c r="O795" i="24"/>
  <c r="O794" i="24"/>
  <c r="O793" i="24"/>
  <c r="O792" i="24"/>
  <c r="O791" i="24"/>
  <c r="O790" i="24"/>
  <c r="O789" i="24"/>
  <c r="O788" i="24"/>
  <c r="O787" i="24"/>
  <c r="O786" i="24"/>
  <c r="O785" i="24"/>
  <c r="O784" i="24"/>
  <c r="O783" i="24"/>
  <c r="O782" i="24"/>
  <c r="O781" i="24"/>
  <c r="O780" i="24"/>
  <c r="O779" i="24"/>
  <c r="O778" i="24"/>
  <c r="O777" i="24"/>
  <c r="O776" i="24"/>
  <c r="O775" i="24"/>
  <c r="O774" i="24"/>
  <c r="O773" i="24"/>
  <c r="O772" i="24"/>
  <c r="O771" i="24"/>
  <c r="O770" i="24"/>
  <c r="O769" i="24"/>
  <c r="O768" i="24"/>
  <c r="O767" i="24"/>
  <c r="O766" i="24"/>
  <c r="O765" i="24"/>
  <c r="O764" i="24"/>
  <c r="O763" i="24"/>
  <c r="O762" i="24"/>
  <c r="O761" i="24"/>
  <c r="O760" i="24"/>
  <c r="O759" i="24"/>
  <c r="O758" i="24"/>
  <c r="O757" i="24"/>
  <c r="O756" i="24"/>
  <c r="O755" i="24"/>
  <c r="O754" i="24"/>
  <c r="O753" i="24"/>
  <c r="O752" i="24"/>
  <c r="O751" i="24"/>
  <c r="O750" i="24"/>
  <c r="O749" i="24"/>
  <c r="O748" i="24"/>
  <c r="O747" i="24"/>
  <c r="O746" i="24"/>
  <c r="O745" i="24"/>
  <c r="O744" i="24"/>
  <c r="O743" i="24"/>
  <c r="O742" i="24"/>
  <c r="O741" i="24"/>
  <c r="O740" i="24"/>
  <c r="O739" i="24"/>
  <c r="O738" i="24"/>
  <c r="O737" i="24"/>
  <c r="O736" i="24"/>
  <c r="O735" i="24"/>
  <c r="O734" i="24"/>
  <c r="O733" i="24"/>
  <c r="O732" i="24"/>
  <c r="O731" i="24"/>
  <c r="O730" i="24"/>
  <c r="O729" i="24"/>
  <c r="O728" i="24"/>
  <c r="O727" i="24"/>
  <c r="O726" i="24"/>
  <c r="O725" i="24"/>
  <c r="O724" i="24"/>
  <c r="O723" i="24"/>
  <c r="O722" i="24"/>
  <c r="O721" i="24"/>
  <c r="O720" i="24"/>
  <c r="O719" i="24"/>
  <c r="O718" i="24"/>
  <c r="O717" i="24"/>
  <c r="O716" i="24"/>
  <c r="O715" i="24"/>
  <c r="O714" i="24"/>
  <c r="O713" i="24"/>
  <c r="O712" i="24"/>
  <c r="O711" i="24"/>
  <c r="O710" i="24"/>
  <c r="O709" i="24"/>
  <c r="O708" i="24"/>
  <c r="O707" i="24"/>
  <c r="O706" i="24"/>
  <c r="O705" i="24"/>
  <c r="O704" i="24"/>
  <c r="O703" i="24"/>
  <c r="O702" i="24"/>
  <c r="O701" i="24"/>
  <c r="O700" i="24"/>
  <c r="O699" i="24"/>
  <c r="O698" i="24"/>
  <c r="O697" i="24"/>
  <c r="O696" i="24"/>
  <c r="O695" i="24"/>
  <c r="O694" i="24"/>
  <c r="O693" i="24"/>
  <c r="O692" i="24"/>
  <c r="O691" i="24"/>
  <c r="O690" i="24"/>
  <c r="O689" i="24"/>
  <c r="O688" i="24"/>
  <c r="O687" i="24"/>
  <c r="O686" i="24"/>
  <c r="O685" i="24"/>
  <c r="O684" i="24"/>
  <c r="O683" i="24"/>
  <c r="O682" i="24"/>
  <c r="O681" i="24"/>
  <c r="O680" i="24"/>
  <c r="O679" i="24"/>
  <c r="O678" i="24"/>
  <c r="O677" i="24"/>
  <c r="O676" i="24"/>
  <c r="O675" i="24"/>
  <c r="O674" i="24"/>
  <c r="O673" i="24"/>
  <c r="O672" i="24"/>
  <c r="O671" i="24"/>
  <c r="O670" i="24"/>
  <c r="O669" i="24"/>
  <c r="O668" i="24"/>
  <c r="O667" i="24"/>
  <c r="O666" i="24"/>
  <c r="O665" i="24"/>
  <c r="O664" i="24"/>
  <c r="O663" i="24"/>
  <c r="O662" i="24"/>
  <c r="O661" i="24"/>
  <c r="O660" i="24"/>
  <c r="O659" i="24"/>
  <c r="O658" i="24"/>
  <c r="O657" i="24"/>
  <c r="O656" i="24"/>
  <c r="O655" i="24"/>
  <c r="O654" i="24"/>
  <c r="O653" i="24"/>
  <c r="O652" i="24"/>
  <c r="O651" i="24"/>
  <c r="O650" i="24"/>
  <c r="O649" i="24"/>
  <c r="O648" i="24"/>
  <c r="O647" i="24"/>
  <c r="O646" i="24"/>
  <c r="O645" i="24"/>
  <c r="O644" i="24"/>
  <c r="O643" i="24"/>
  <c r="O642" i="24"/>
  <c r="O641" i="24"/>
  <c r="O640" i="24"/>
  <c r="O639" i="24"/>
  <c r="O638" i="24"/>
  <c r="O637" i="24"/>
  <c r="O636" i="24"/>
  <c r="O635" i="24"/>
  <c r="O634" i="24"/>
  <c r="O633" i="24"/>
  <c r="O632" i="24"/>
  <c r="O631" i="24"/>
  <c r="O630" i="24"/>
  <c r="O629" i="24"/>
  <c r="O628" i="24"/>
  <c r="O627" i="24"/>
  <c r="O626" i="24"/>
  <c r="O625" i="24"/>
  <c r="O624" i="24"/>
  <c r="O623" i="24"/>
  <c r="O622" i="24"/>
  <c r="O621" i="24"/>
  <c r="O620" i="24"/>
  <c r="O619" i="24"/>
  <c r="O618" i="24"/>
  <c r="O617" i="24"/>
  <c r="O616" i="24"/>
  <c r="O615" i="24"/>
  <c r="O614" i="24"/>
  <c r="O613" i="24"/>
  <c r="O612" i="24"/>
  <c r="O611" i="24"/>
  <c r="O610" i="24"/>
  <c r="O609" i="24"/>
  <c r="O608" i="24"/>
  <c r="O607" i="24"/>
  <c r="O606" i="24"/>
  <c r="O605" i="24"/>
  <c r="O604" i="24"/>
  <c r="O603" i="24"/>
  <c r="O602" i="24"/>
  <c r="O601" i="24"/>
  <c r="O600" i="24"/>
  <c r="O599" i="24"/>
  <c r="O598" i="24"/>
  <c r="O597" i="24"/>
  <c r="O596" i="24"/>
  <c r="O595" i="24"/>
  <c r="O594" i="24"/>
  <c r="O593" i="24"/>
  <c r="O592" i="24"/>
  <c r="O591" i="24"/>
  <c r="O590" i="24"/>
  <c r="O589" i="24"/>
  <c r="O588" i="24"/>
  <c r="O587" i="24"/>
  <c r="O586" i="24"/>
  <c r="O585" i="24"/>
  <c r="O584" i="24"/>
  <c r="O583" i="24"/>
  <c r="O582" i="24"/>
  <c r="O581" i="24"/>
  <c r="O580" i="24"/>
  <c r="O579" i="24"/>
  <c r="O578" i="24"/>
  <c r="O577" i="24"/>
  <c r="O576" i="24"/>
  <c r="O575" i="24"/>
  <c r="O574" i="24"/>
  <c r="O573" i="24"/>
  <c r="O572" i="24"/>
  <c r="O571" i="24"/>
  <c r="O570" i="24"/>
  <c r="O569" i="24"/>
  <c r="O568" i="24"/>
  <c r="O567" i="24"/>
  <c r="O566" i="24"/>
  <c r="O565" i="24"/>
  <c r="O564" i="24"/>
  <c r="O563" i="24"/>
  <c r="O562" i="24"/>
  <c r="O561" i="24"/>
  <c r="O560" i="24"/>
  <c r="O559" i="24"/>
  <c r="O558" i="24"/>
  <c r="O557" i="24"/>
  <c r="O556" i="24"/>
  <c r="O555" i="24"/>
  <c r="O554" i="24"/>
  <c r="O553" i="24"/>
  <c r="O552" i="24"/>
  <c r="O551" i="24"/>
  <c r="O550" i="24"/>
  <c r="O549" i="24"/>
  <c r="O548" i="24"/>
  <c r="O547" i="24"/>
  <c r="O546" i="24"/>
  <c r="O545" i="24"/>
  <c r="O544" i="24"/>
  <c r="O543" i="24"/>
  <c r="O542" i="24"/>
  <c r="O541" i="24"/>
  <c r="O540" i="24"/>
  <c r="O539" i="24"/>
  <c r="O538" i="24"/>
  <c r="O537" i="24"/>
  <c r="O536" i="24"/>
  <c r="O535" i="24"/>
  <c r="O534" i="24"/>
  <c r="O533" i="24"/>
  <c r="O532" i="24"/>
  <c r="O531" i="24"/>
  <c r="O530" i="24"/>
  <c r="O529" i="24"/>
  <c r="O528" i="24"/>
  <c r="O527" i="24"/>
  <c r="O526" i="24"/>
  <c r="O525" i="24"/>
  <c r="O524" i="24"/>
  <c r="O523" i="24"/>
  <c r="O522" i="24"/>
  <c r="O521" i="24"/>
  <c r="O520" i="24"/>
  <c r="O519" i="24"/>
  <c r="O518" i="24"/>
  <c r="O517" i="24"/>
  <c r="O516" i="24"/>
  <c r="O515" i="24"/>
  <c r="O514" i="24"/>
  <c r="O513" i="24"/>
  <c r="O512" i="24"/>
  <c r="O511" i="24"/>
  <c r="O510" i="24"/>
  <c r="O509" i="24"/>
  <c r="O508" i="24"/>
  <c r="O507" i="24"/>
  <c r="O506" i="24"/>
  <c r="O505" i="24"/>
  <c r="O504" i="24"/>
  <c r="O503" i="24"/>
  <c r="O502" i="24"/>
  <c r="O501" i="24"/>
  <c r="O500" i="24"/>
  <c r="O499" i="24"/>
  <c r="O498" i="24"/>
  <c r="O497" i="24"/>
  <c r="O496" i="24"/>
  <c r="O495" i="24"/>
  <c r="O494" i="24"/>
  <c r="O493" i="24"/>
  <c r="O492" i="24"/>
  <c r="O491" i="24"/>
  <c r="O490" i="24"/>
  <c r="O489" i="24"/>
  <c r="O488" i="24"/>
  <c r="O487" i="24"/>
  <c r="O486" i="24"/>
  <c r="O485" i="24"/>
  <c r="O484" i="24"/>
  <c r="O483" i="24"/>
  <c r="O482" i="24"/>
  <c r="O481" i="24"/>
  <c r="O480" i="24"/>
  <c r="O479" i="24"/>
  <c r="O478" i="24"/>
  <c r="O477" i="24"/>
  <c r="O476" i="24"/>
  <c r="O475" i="24"/>
  <c r="O474" i="24"/>
  <c r="O473" i="24"/>
  <c r="O472" i="24"/>
  <c r="O471" i="24"/>
  <c r="O470" i="24"/>
  <c r="O469" i="24"/>
  <c r="O468" i="24"/>
  <c r="O467" i="24"/>
  <c r="O466" i="24"/>
  <c r="O465" i="24"/>
  <c r="O464" i="24"/>
  <c r="O463" i="24"/>
  <c r="O462" i="24"/>
  <c r="O461" i="24"/>
  <c r="O460" i="24"/>
  <c r="O459" i="24"/>
  <c r="O458" i="24"/>
  <c r="O457" i="24"/>
  <c r="O456" i="24"/>
  <c r="O455" i="24"/>
  <c r="O454" i="24"/>
  <c r="O453" i="24"/>
  <c r="O452" i="24"/>
  <c r="O451" i="24"/>
  <c r="O450" i="24"/>
  <c r="O449" i="24"/>
  <c r="O448" i="24"/>
  <c r="O447" i="24"/>
  <c r="O446" i="24"/>
  <c r="O445" i="24"/>
  <c r="O444" i="24"/>
  <c r="O443" i="24"/>
  <c r="O442" i="24"/>
  <c r="O441" i="24"/>
  <c r="O440" i="24"/>
  <c r="O439" i="24"/>
  <c r="O438" i="24"/>
  <c r="O437" i="24"/>
  <c r="O436" i="24"/>
  <c r="O435" i="24"/>
  <c r="O434" i="24"/>
  <c r="O433" i="24"/>
  <c r="O432" i="24"/>
  <c r="O431" i="24"/>
  <c r="O430" i="24"/>
  <c r="O429" i="24"/>
  <c r="O428" i="24"/>
  <c r="O427" i="24"/>
  <c r="O426" i="24"/>
  <c r="O425" i="24"/>
  <c r="O424" i="24"/>
  <c r="O423" i="24"/>
  <c r="O422" i="24"/>
  <c r="O421" i="24"/>
  <c r="O420" i="24"/>
  <c r="O419" i="24"/>
  <c r="O418" i="24"/>
  <c r="O417" i="24"/>
  <c r="O416" i="24"/>
  <c r="O415" i="24"/>
  <c r="O414" i="24"/>
  <c r="O413" i="24"/>
  <c r="O412" i="24"/>
  <c r="O411" i="24"/>
  <c r="O410" i="24"/>
  <c r="O409" i="24"/>
  <c r="O408" i="24"/>
  <c r="O407" i="24"/>
  <c r="O406" i="24"/>
  <c r="O405" i="24"/>
  <c r="O404" i="24"/>
  <c r="O403" i="24"/>
  <c r="O402" i="24"/>
  <c r="O401" i="24"/>
  <c r="O400" i="24"/>
  <c r="O399" i="24"/>
  <c r="O398" i="24"/>
  <c r="O397" i="24"/>
  <c r="O396" i="24"/>
  <c r="O395" i="24"/>
  <c r="O394" i="24"/>
  <c r="O393" i="24"/>
  <c r="O392" i="24"/>
  <c r="O391" i="24"/>
  <c r="O390" i="24"/>
  <c r="O389" i="24"/>
  <c r="O388" i="24"/>
  <c r="O387" i="24"/>
  <c r="O386" i="24"/>
  <c r="O385" i="24"/>
  <c r="O384" i="24"/>
  <c r="O383" i="24"/>
  <c r="O382" i="24"/>
  <c r="O381" i="24"/>
  <c r="O380" i="24"/>
  <c r="O379" i="24"/>
  <c r="O378" i="24"/>
  <c r="O377" i="24"/>
  <c r="O376" i="24"/>
  <c r="O375" i="24"/>
  <c r="O374" i="24"/>
  <c r="O373" i="24"/>
  <c r="O372" i="24"/>
  <c r="O371" i="24"/>
  <c r="O370" i="24"/>
  <c r="O369" i="24"/>
  <c r="O368" i="24"/>
  <c r="O367" i="24"/>
  <c r="O366" i="24"/>
  <c r="O365" i="24"/>
  <c r="O364" i="24"/>
  <c r="O363" i="24"/>
  <c r="O362" i="24"/>
  <c r="O361" i="24"/>
  <c r="O360" i="24"/>
  <c r="O359" i="24"/>
  <c r="O358" i="24"/>
  <c r="O357" i="24"/>
  <c r="O356" i="24"/>
  <c r="O355" i="24"/>
  <c r="O354" i="24"/>
  <c r="O353" i="24"/>
  <c r="O352" i="24"/>
  <c r="O351" i="24"/>
  <c r="O350" i="24"/>
  <c r="O349" i="24"/>
  <c r="O348" i="24"/>
  <c r="O347" i="24"/>
  <c r="O346" i="24"/>
  <c r="O345" i="24"/>
  <c r="O344" i="24"/>
  <c r="O343" i="24"/>
  <c r="O342" i="24"/>
  <c r="O341" i="24"/>
  <c r="O340" i="24"/>
  <c r="O339" i="24"/>
  <c r="O338" i="24"/>
  <c r="O337" i="24"/>
  <c r="O336" i="24"/>
  <c r="O335" i="24"/>
  <c r="O334" i="24"/>
  <c r="O333" i="24"/>
  <c r="O332" i="24"/>
  <c r="O331" i="24"/>
  <c r="O330" i="24"/>
  <c r="O329" i="24"/>
  <c r="O328" i="24"/>
  <c r="O327" i="24"/>
  <c r="O326" i="24"/>
  <c r="O325" i="24"/>
  <c r="O324" i="24"/>
  <c r="O323" i="24"/>
  <c r="O322" i="24"/>
  <c r="O321" i="24"/>
  <c r="O320" i="24"/>
  <c r="O319" i="24"/>
  <c r="O318" i="24"/>
  <c r="O317" i="24"/>
  <c r="O316" i="24"/>
  <c r="O315" i="24"/>
  <c r="O314" i="24"/>
  <c r="O313" i="24"/>
  <c r="O312" i="24"/>
  <c r="O311" i="24"/>
  <c r="O310" i="24"/>
  <c r="O309" i="24"/>
  <c r="O308" i="24"/>
  <c r="O307" i="24"/>
  <c r="O306" i="24"/>
  <c r="O305" i="24"/>
  <c r="O304" i="24"/>
  <c r="O303" i="24"/>
  <c r="O302" i="24"/>
  <c r="O301" i="24"/>
  <c r="O300" i="24"/>
  <c r="O299" i="24"/>
  <c r="O298" i="24"/>
  <c r="O297" i="24"/>
  <c r="O296" i="24"/>
  <c r="O295" i="24"/>
  <c r="O294" i="24"/>
  <c r="O293" i="24"/>
  <c r="O292" i="24"/>
  <c r="O291" i="24"/>
  <c r="O290" i="24"/>
  <c r="O289" i="24"/>
  <c r="O288" i="24"/>
  <c r="O287" i="24"/>
  <c r="O286" i="24"/>
  <c r="O285" i="24"/>
  <c r="O284" i="24"/>
  <c r="O283" i="24"/>
  <c r="O282" i="24"/>
  <c r="O281" i="24"/>
  <c r="O280" i="24"/>
  <c r="O279" i="24"/>
  <c r="O278" i="24"/>
  <c r="O277" i="24"/>
  <c r="O276" i="24"/>
  <c r="O275" i="24"/>
  <c r="O274" i="24"/>
  <c r="O273" i="24"/>
  <c r="O272" i="24"/>
  <c r="O271" i="24"/>
  <c r="O270" i="24"/>
  <c r="O269" i="24"/>
  <c r="O268" i="24"/>
  <c r="O267" i="24"/>
  <c r="O266" i="24"/>
  <c r="O265" i="24"/>
  <c r="O264" i="24"/>
  <c r="O263" i="24"/>
  <c r="O262" i="24"/>
  <c r="O261" i="24"/>
  <c r="O260" i="24"/>
  <c r="O259" i="24"/>
  <c r="O258" i="24"/>
  <c r="O257" i="24"/>
  <c r="O256" i="24"/>
  <c r="O255" i="24"/>
  <c r="O254" i="24"/>
  <c r="O253" i="24"/>
  <c r="O252" i="24"/>
  <c r="O251" i="24"/>
  <c r="O250" i="24"/>
  <c r="O249" i="24"/>
  <c r="O248" i="24"/>
  <c r="O247" i="24"/>
  <c r="O246" i="24"/>
  <c r="O245" i="24"/>
  <c r="O244" i="24"/>
  <c r="O243" i="24"/>
  <c r="O242" i="24"/>
  <c r="O241" i="24"/>
  <c r="O240" i="24"/>
  <c r="O239" i="24"/>
  <c r="O238" i="24"/>
  <c r="O237" i="24"/>
  <c r="O236" i="24"/>
  <c r="O235" i="24"/>
  <c r="O234" i="24"/>
  <c r="O233" i="24"/>
  <c r="O232" i="24"/>
  <c r="O231" i="24"/>
  <c r="O230" i="24"/>
  <c r="O229" i="24"/>
  <c r="O228" i="24"/>
  <c r="O227" i="24"/>
  <c r="O226" i="24"/>
  <c r="O225" i="24"/>
  <c r="O224" i="24"/>
  <c r="O223" i="24"/>
  <c r="O222" i="24"/>
  <c r="O221" i="24"/>
  <c r="O220" i="24"/>
  <c r="O219" i="24"/>
  <c r="O218" i="24"/>
  <c r="O217" i="24"/>
  <c r="O216" i="24"/>
  <c r="O215" i="24"/>
  <c r="O214" i="24"/>
  <c r="O213" i="24"/>
  <c r="O212" i="24"/>
  <c r="O211" i="24"/>
  <c r="O210" i="24"/>
  <c r="O209" i="24"/>
  <c r="O208" i="24"/>
  <c r="O207" i="24"/>
  <c r="O206" i="24"/>
  <c r="O205" i="24"/>
  <c r="O204" i="24"/>
  <c r="O203" i="24"/>
  <c r="O202" i="24"/>
  <c r="O201" i="24"/>
  <c r="O200" i="24"/>
  <c r="O199" i="24"/>
  <c r="O198" i="24"/>
  <c r="O197" i="24"/>
  <c r="O196" i="24"/>
  <c r="O195" i="24"/>
  <c r="O194" i="24"/>
  <c r="O193" i="24"/>
  <c r="O192" i="24"/>
  <c r="O191" i="24"/>
  <c r="O190" i="24"/>
  <c r="O189" i="24"/>
  <c r="O188" i="24"/>
  <c r="O187" i="24"/>
  <c r="O186" i="24"/>
  <c r="O185" i="24"/>
  <c r="O184" i="24"/>
  <c r="O183" i="24"/>
  <c r="O182" i="24"/>
  <c r="O181" i="24"/>
  <c r="O180" i="24"/>
  <c r="O179" i="24"/>
  <c r="O178" i="24"/>
  <c r="O177" i="24"/>
  <c r="O176" i="24"/>
  <c r="O175" i="24"/>
  <c r="O174" i="24"/>
  <c r="O173" i="24"/>
  <c r="O172" i="24"/>
  <c r="O171" i="24"/>
  <c r="O170" i="24"/>
  <c r="O169" i="24"/>
  <c r="O168" i="24"/>
  <c r="O167" i="24"/>
  <c r="O166" i="24"/>
  <c r="O165" i="24"/>
  <c r="O164" i="24"/>
  <c r="O163" i="24"/>
  <c r="O162" i="24"/>
  <c r="O161" i="24"/>
  <c r="O160" i="24"/>
  <c r="O159" i="24"/>
  <c r="O158" i="24"/>
  <c r="O157" i="24"/>
  <c r="O156" i="24"/>
  <c r="O155" i="24"/>
  <c r="O154" i="24"/>
  <c r="O153" i="24"/>
  <c r="O152" i="24"/>
  <c r="O151" i="24"/>
  <c r="O150" i="24"/>
  <c r="O149" i="24"/>
  <c r="O148" i="24"/>
  <c r="O147" i="24"/>
  <c r="O146" i="24"/>
  <c r="O145" i="24"/>
  <c r="O144" i="24"/>
  <c r="O143" i="24"/>
  <c r="O142" i="24"/>
  <c r="O141" i="24"/>
  <c r="O140" i="24"/>
  <c r="O139" i="24"/>
  <c r="O138" i="24"/>
  <c r="O137" i="24"/>
  <c r="O136" i="24"/>
  <c r="O135" i="24"/>
  <c r="O134" i="24"/>
  <c r="O133" i="24"/>
  <c r="O132" i="24"/>
  <c r="O131" i="24"/>
  <c r="O130" i="24"/>
  <c r="O129" i="24"/>
  <c r="O128" i="24"/>
  <c r="O127" i="24"/>
  <c r="O126" i="24"/>
  <c r="O125" i="24"/>
  <c r="O124" i="24"/>
  <c r="O123" i="24"/>
  <c r="O122" i="24"/>
  <c r="O121" i="24"/>
  <c r="O120" i="24"/>
  <c r="O119" i="24"/>
  <c r="O118" i="24"/>
  <c r="O117" i="24"/>
  <c r="O116" i="24"/>
  <c r="O115" i="24"/>
  <c r="O114" i="24"/>
  <c r="O113" i="24"/>
  <c r="O112" i="24"/>
  <c r="O111" i="24"/>
  <c r="O110" i="24"/>
  <c r="O109" i="24"/>
  <c r="O108" i="24"/>
  <c r="O107" i="24"/>
  <c r="O106" i="24"/>
  <c r="O105" i="24"/>
  <c r="O104" i="24"/>
  <c r="O103" i="24"/>
  <c r="O102" i="24"/>
  <c r="O101" i="24"/>
  <c r="O100" i="24"/>
  <c r="O99" i="24"/>
  <c r="O98" i="24"/>
  <c r="O97" i="24"/>
  <c r="O96" i="24"/>
  <c r="O95" i="24"/>
  <c r="O94" i="24"/>
  <c r="O93" i="24"/>
  <c r="O92" i="24"/>
  <c r="O91" i="24"/>
  <c r="O90" i="24"/>
  <c r="O89" i="24"/>
  <c r="O88" i="24"/>
  <c r="O87" i="24"/>
  <c r="O86" i="24"/>
  <c r="O85" i="24"/>
  <c r="O84" i="24"/>
  <c r="O83" i="24"/>
  <c r="O82" i="24"/>
  <c r="O81" i="24"/>
  <c r="O80" i="24"/>
  <c r="O79" i="24"/>
  <c r="O78" i="24"/>
  <c r="O77" i="24"/>
  <c r="O76" i="24"/>
  <c r="O75" i="24"/>
  <c r="O74" i="24"/>
  <c r="O73" i="24"/>
  <c r="O72" i="24"/>
  <c r="O71" i="24"/>
  <c r="O70" i="24"/>
  <c r="O69" i="24"/>
  <c r="O68" i="24"/>
  <c r="O67" i="24"/>
  <c r="O66" i="24"/>
  <c r="O65" i="24"/>
  <c r="O64" i="24"/>
  <c r="O63" i="24"/>
  <c r="O62" i="24"/>
  <c r="O61" i="24"/>
  <c r="O60" i="24"/>
  <c r="O59" i="24"/>
  <c r="O58" i="24"/>
  <c r="O57" i="24"/>
  <c r="O56" i="24"/>
  <c r="O55" i="24"/>
  <c r="O54" i="24"/>
  <c r="O53" i="24"/>
  <c r="O52" i="24"/>
  <c r="O51" i="24"/>
  <c r="O50" i="24"/>
  <c r="O49" i="24"/>
  <c r="O48" i="24"/>
  <c r="O47" i="24"/>
  <c r="O46" i="24"/>
  <c r="O45" i="24"/>
  <c r="O44" i="24"/>
  <c r="O43" i="24"/>
  <c r="O42" i="24"/>
  <c r="O41" i="24"/>
  <c r="O40" i="24"/>
  <c r="O39" i="24"/>
  <c r="O38" i="24"/>
  <c r="O37" i="24"/>
  <c r="O36" i="24"/>
  <c r="O35" i="24"/>
  <c r="O34" i="24"/>
  <c r="O33" i="24"/>
  <c r="O32" i="24"/>
  <c r="O31" i="24"/>
  <c r="O30" i="24"/>
  <c r="K30" i="24"/>
  <c r="B30" i="24"/>
  <c r="K23" i="24" s="1"/>
  <c r="O29" i="24"/>
  <c r="K29" i="24"/>
  <c r="O28" i="24"/>
  <c r="K28" i="24"/>
  <c r="O27" i="24"/>
  <c r="K27" i="24"/>
  <c r="O26" i="24"/>
  <c r="K26" i="24"/>
  <c r="O25" i="24"/>
  <c r="K25" i="24"/>
  <c r="O24" i="24"/>
  <c r="K24" i="24"/>
  <c r="O23" i="24"/>
  <c r="O22" i="24"/>
  <c r="K22" i="24"/>
  <c r="O21" i="24"/>
  <c r="O20" i="24"/>
  <c r="O19" i="24"/>
  <c r="O18" i="24"/>
  <c r="O17" i="24"/>
  <c r="O16" i="24"/>
  <c r="O15" i="24"/>
  <c r="O14" i="24"/>
  <c r="O13" i="24"/>
  <c r="O12" i="24"/>
  <c r="O11" i="24"/>
  <c r="O10" i="24"/>
  <c r="C10" i="24"/>
  <c r="E10" i="24" s="1"/>
  <c r="O9" i="24"/>
  <c r="C9" i="24"/>
  <c r="E9" i="24" s="1"/>
  <c r="O8" i="24"/>
  <c r="C8" i="24"/>
  <c r="E8" i="24" s="1"/>
  <c r="O7" i="24"/>
  <c r="C7" i="24"/>
  <c r="E7" i="24" s="1"/>
  <c r="O6" i="24"/>
  <c r="C6" i="24"/>
  <c r="E6" i="24" s="1"/>
  <c r="O5" i="24"/>
  <c r="C5" i="24"/>
  <c r="E5" i="24" s="1"/>
  <c r="O4" i="24"/>
  <c r="C4" i="24"/>
  <c r="E4" i="24" s="1"/>
  <c r="O3" i="24"/>
  <c r="C3" i="24"/>
  <c r="E3" i="24" s="1"/>
  <c r="O2" i="24"/>
  <c r="C2" i="24"/>
  <c r="AX28" i="1"/>
  <c r="AX29" i="1"/>
  <c r="AX30" i="1"/>
  <c r="AX31" i="1"/>
  <c r="AX32" i="1"/>
  <c r="AX33" i="1"/>
  <c r="AX34" i="1"/>
  <c r="AX35" i="1"/>
  <c r="AX27" i="1"/>
  <c r="AW35" i="1"/>
  <c r="AW28" i="1"/>
  <c r="AW29" i="1"/>
  <c r="AW30" i="1"/>
  <c r="AW31" i="1"/>
  <c r="AW32" i="1"/>
  <c r="AW33" i="1"/>
  <c r="AW34" i="1"/>
  <c r="AW27" i="1"/>
  <c r="AP35" i="1"/>
  <c r="AP32" i="1"/>
  <c r="AO28" i="1"/>
  <c r="AH35" i="1"/>
  <c r="AH33" i="1"/>
  <c r="Y31" i="1"/>
  <c r="P32" i="1"/>
  <c r="O34" i="1"/>
  <c r="Y35" i="1"/>
  <c r="Y34" i="1"/>
  <c r="Y33" i="1"/>
  <c r="E12" i="24" l="1"/>
  <c r="K21" i="24" s="1"/>
  <c r="Y32" i="1"/>
  <c r="Y30" i="1"/>
  <c r="Y29" i="1"/>
  <c r="Y28" i="1"/>
  <c r="P28" i="1"/>
  <c r="P29" i="1"/>
  <c r="P30" i="1"/>
  <c r="P31" i="1"/>
  <c r="P33" i="1"/>
  <c r="P34" i="1"/>
  <c r="P27" i="1"/>
  <c r="O33" i="1"/>
  <c r="O32" i="1"/>
  <c r="O31" i="1"/>
  <c r="O30" i="1"/>
  <c r="O29" i="1"/>
  <c r="O28" i="1"/>
  <c r="O27" i="1"/>
  <c r="H35" i="1"/>
  <c r="H34" i="1"/>
  <c r="H33" i="1"/>
  <c r="H32" i="1"/>
  <c r="H31" i="1"/>
  <c r="H30" i="1"/>
  <c r="H29" i="1"/>
  <c r="H28" i="1"/>
  <c r="H27" i="1"/>
  <c r="G35" i="1"/>
  <c r="G34" i="1"/>
  <c r="G33" i="1"/>
  <c r="G32" i="1"/>
  <c r="G31" i="1"/>
  <c r="G30" i="1"/>
  <c r="G29" i="1"/>
  <c r="G28" i="1"/>
  <c r="G27" i="1"/>
  <c r="AO27" i="1" l="1"/>
  <c r="AO35" i="1"/>
  <c r="AG35" i="1"/>
  <c r="AP34" i="1"/>
  <c r="AO34" i="1"/>
  <c r="AH34" i="1"/>
  <c r="AG34" i="1"/>
  <c r="AP33" i="1"/>
  <c r="AO33" i="1"/>
  <c r="AG33" i="1"/>
  <c r="AO32" i="1"/>
  <c r="AH32" i="1"/>
  <c r="AG32" i="1"/>
  <c r="AP31" i="1"/>
  <c r="AO31" i="1"/>
  <c r="AH31" i="1"/>
  <c r="AG31" i="1"/>
  <c r="AP30" i="1"/>
  <c r="AO30" i="1"/>
  <c r="AH30" i="1"/>
  <c r="AG30" i="1"/>
  <c r="AP29" i="1"/>
  <c r="AO29" i="1"/>
  <c r="AH29" i="1"/>
  <c r="AG29" i="1"/>
  <c r="AP28" i="1"/>
  <c r="AH28" i="1"/>
  <c r="AG28" i="1"/>
  <c r="AP27" i="1"/>
  <c r="AH27" i="1"/>
  <c r="Y27" i="1"/>
  <c r="Y962" i="21"/>
  <c r="Y961" i="21"/>
  <c r="Y960" i="21"/>
  <c r="Y959" i="21"/>
  <c r="Y958" i="21"/>
  <c r="Y957" i="21"/>
  <c r="Y956" i="21"/>
  <c r="Y955" i="21"/>
  <c r="Y954" i="21"/>
  <c r="Y953" i="21"/>
  <c r="Y952" i="21"/>
  <c r="Y951" i="21"/>
  <c r="Y950" i="21"/>
  <c r="Y949" i="21"/>
  <c r="Y948" i="21"/>
  <c r="Y947" i="21"/>
  <c r="Y946" i="21"/>
  <c r="Y945" i="21"/>
  <c r="Y944" i="21"/>
  <c r="Y943" i="21"/>
  <c r="Y942" i="21"/>
  <c r="Y941" i="21"/>
  <c r="Y940" i="21"/>
  <c r="Y939" i="21"/>
  <c r="Y938" i="21"/>
  <c r="Y937" i="21"/>
  <c r="Y936" i="21"/>
  <c r="Y935" i="21"/>
  <c r="Y934" i="21"/>
  <c r="Y933" i="21"/>
  <c r="Y932" i="21"/>
  <c r="Y931" i="21"/>
  <c r="Y930" i="21"/>
  <c r="Y929" i="21"/>
  <c r="Y928" i="21"/>
  <c r="Y927" i="21"/>
  <c r="Y926" i="21"/>
  <c r="Y925" i="21"/>
  <c r="Y924" i="21"/>
  <c r="Y923" i="21"/>
  <c r="Y922" i="21"/>
  <c r="Y921" i="21"/>
  <c r="Y920" i="21"/>
  <c r="Y919" i="21"/>
  <c r="Y918" i="21"/>
  <c r="Y917" i="21"/>
  <c r="Y916" i="21"/>
  <c r="Y915" i="21"/>
  <c r="Y914" i="21"/>
  <c r="Y913" i="21"/>
  <c r="Y912" i="21"/>
  <c r="Y911" i="21"/>
  <c r="Y910" i="21"/>
  <c r="Y909" i="21"/>
  <c r="Y908" i="21"/>
  <c r="Y907" i="21"/>
  <c r="Y906" i="21"/>
  <c r="Y905" i="21"/>
  <c r="Y904" i="21"/>
  <c r="Y903" i="21"/>
  <c r="Y902" i="21"/>
  <c r="Y901" i="21"/>
  <c r="Y900" i="21"/>
  <c r="Y899" i="21"/>
  <c r="Y898" i="21"/>
  <c r="Y897" i="21"/>
  <c r="Y896" i="21"/>
  <c r="Y895" i="21"/>
  <c r="Y894" i="21"/>
  <c r="Y893" i="21"/>
  <c r="Y892" i="21"/>
  <c r="Y891" i="21"/>
  <c r="Y890" i="21"/>
  <c r="Y889" i="21"/>
  <c r="Y888" i="21"/>
  <c r="Y887" i="21"/>
  <c r="Y886" i="21"/>
  <c r="Y885" i="21"/>
  <c r="Y884" i="21"/>
  <c r="Y883" i="21"/>
  <c r="Y882" i="21"/>
  <c r="Y881" i="21"/>
  <c r="Y880" i="21"/>
  <c r="Y879" i="21"/>
  <c r="Y878" i="21"/>
  <c r="Y877" i="21"/>
  <c r="Y876" i="21"/>
  <c r="Y875" i="21"/>
  <c r="Y874" i="21"/>
  <c r="Y873" i="21"/>
  <c r="Y872" i="21"/>
  <c r="Y871" i="21"/>
  <c r="Y870" i="21"/>
  <c r="Y869" i="21"/>
  <c r="Y868" i="21"/>
  <c r="Y867" i="21"/>
  <c r="Y866" i="21"/>
  <c r="Y865" i="21"/>
  <c r="Y864" i="21"/>
  <c r="Y863" i="21"/>
  <c r="Y862" i="21"/>
  <c r="Y861" i="21"/>
  <c r="Y860" i="21"/>
  <c r="Y859" i="21"/>
  <c r="Y858" i="21"/>
  <c r="Y857" i="21"/>
  <c r="Y856" i="21"/>
  <c r="Y855" i="21"/>
  <c r="Y854" i="21"/>
  <c r="Y853" i="21"/>
  <c r="Y852" i="21"/>
  <c r="Y851" i="21"/>
  <c r="Y850" i="21"/>
  <c r="Y849" i="21"/>
  <c r="Y848" i="21"/>
  <c r="Y847" i="21"/>
  <c r="Y846" i="21"/>
  <c r="Y845" i="21"/>
  <c r="Y844" i="21"/>
  <c r="Y843" i="21"/>
  <c r="Y842" i="21"/>
  <c r="Y841" i="21"/>
  <c r="Y840" i="21"/>
  <c r="Y839" i="21"/>
  <c r="Y838" i="21"/>
  <c r="Y837" i="21"/>
  <c r="Y836" i="21"/>
  <c r="Y835" i="21"/>
  <c r="Y834" i="21"/>
  <c r="Y833" i="21"/>
  <c r="Y832" i="21"/>
  <c r="Y831" i="21"/>
  <c r="Y830" i="21"/>
  <c r="Y829" i="21"/>
  <c r="Y828" i="21"/>
  <c r="Y827" i="21"/>
  <c r="Y826" i="21"/>
  <c r="Y825" i="21"/>
  <c r="Y824" i="21"/>
  <c r="Y823" i="21"/>
  <c r="Y822" i="21"/>
  <c r="Y821" i="21"/>
  <c r="Y820" i="21"/>
  <c r="Y819" i="21"/>
  <c r="Y818" i="21"/>
  <c r="Y817" i="21"/>
  <c r="Y816" i="21"/>
  <c r="Y815" i="21"/>
  <c r="Y814" i="21"/>
  <c r="Y813" i="21"/>
  <c r="Y812" i="21"/>
  <c r="Y811" i="21"/>
  <c r="Y810" i="21"/>
  <c r="Y809" i="21"/>
  <c r="Y808" i="21"/>
  <c r="Y807" i="21"/>
  <c r="Y806" i="21"/>
  <c r="Y805" i="21"/>
  <c r="Y804" i="21"/>
  <c r="Y803" i="21"/>
  <c r="Y802" i="21"/>
  <c r="Y801" i="21"/>
  <c r="Y800" i="21"/>
  <c r="Y799" i="21"/>
  <c r="Y798" i="21"/>
  <c r="Y797" i="21"/>
  <c r="Y796" i="21"/>
  <c r="Y795" i="21"/>
  <c r="Y794" i="21"/>
  <c r="Y793" i="21"/>
  <c r="Y792" i="21"/>
  <c r="Y791" i="21"/>
  <c r="Y790" i="21"/>
  <c r="Y789" i="21"/>
  <c r="Y788" i="21"/>
  <c r="Y787" i="21"/>
  <c r="Y786" i="21"/>
  <c r="Y785" i="21"/>
  <c r="Y784" i="21"/>
  <c r="Y783" i="21"/>
  <c r="Y782" i="21"/>
  <c r="Y781" i="21"/>
  <c r="Y780" i="21"/>
  <c r="Y779" i="21"/>
  <c r="Y778" i="21"/>
  <c r="Y777" i="21"/>
  <c r="Y776" i="21"/>
  <c r="Y775" i="21"/>
  <c r="Y774" i="21"/>
  <c r="Y773" i="21"/>
  <c r="Y772" i="21"/>
  <c r="Y771" i="21"/>
  <c r="Y770" i="21"/>
  <c r="Y769" i="21"/>
  <c r="Y768" i="21"/>
  <c r="Y767" i="21"/>
  <c r="Y766" i="21"/>
  <c r="Y765" i="21"/>
  <c r="Y764" i="21"/>
  <c r="Y763" i="21"/>
  <c r="Y762" i="21"/>
  <c r="Y761" i="21"/>
  <c r="Y760" i="21"/>
  <c r="Y759" i="21"/>
  <c r="Y758" i="21"/>
  <c r="Y757" i="21"/>
  <c r="Y756" i="21"/>
  <c r="Y755" i="21"/>
  <c r="Y754" i="21"/>
  <c r="Y753" i="21"/>
  <c r="Y752" i="21"/>
  <c r="Y751" i="21"/>
  <c r="Y750" i="21"/>
  <c r="Y749" i="21"/>
  <c r="Y748" i="21"/>
  <c r="Y747" i="21"/>
  <c r="Y746" i="21"/>
  <c r="Y745" i="21"/>
  <c r="Y744" i="21"/>
  <c r="Y743" i="21"/>
  <c r="Y742" i="21"/>
  <c r="Y741" i="21"/>
  <c r="Y740" i="21"/>
  <c r="Y739" i="21"/>
  <c r="Y738" i="21"/>
  <c r="Y737" i="21"/>
  <c r="Y736" i="21"/>
  <c r="Y735" i="21"/>
  <c r="Y734" i="21"/>
  <c r="Y733" i="21"/>
  <c r="Y732" i="21"/>
  <c r="Y731" i="21"/>
  <c r="Y730" i="21"/>
  <c r="Y729" i="21"/>
  <c r="Y728" i="21"/>
  <c r="Y727" i="21"/>
  <c r="Y726" i="21"/>
  <c r="Y725" i="21"/>
  <c r="Y724" i="21"/>
  <c r="Y723" i="21"/>
  <c r="Y722" i="21"/>
  <c r="Y721" i="21"/>
  <c r="Y720" i="21"/>
  <c r="Y719" i="21"/>
  <c r="Y718" i="21"/>
  <c r="Y717" i="21"/>
  <c r="Y716" i="21"/>
  <c r="Y715" i="21"/>
  <c r="Y714" i="21"/>
  <c r="Y713" i="21"/>
  <c r="Y712" i="21"/>
  <c r="Y711" i="21"/>
  <c r="Y710" i="21"/>
  <c r="Y709" i="21"/>
  <c r="Y708" i="21"/>
  <c r="Y707" i="21"/>
  <c r="Y706" i="21"/>
  <c r="Y705" i="21"/>
  <c r="Y704" i="21"/>
  <c r="Y703" i="21"/>
  <c r="Y702" i="21"/>
  <c r="Y701" i="21"/>
  <c r="Y700" i="21"/>
  <c r="Y699" i="21"/>
  <c r="Y698" i="21"/>
  <c r="Y697" i="21"/>
  <c r="Y696" i="21"/>
  <c r="Y695" i="21"/>
  <c r="Y694" i="21"/>
  <c r="Y693" i="21"/>
  <c r="Y692" i="21"/>
  <c r="Y691" i="21"/>
  <c r="Y690" i="21"/>
  <c r="Y689" i="21"/>
  <c r="Y688" i="21"/>
  <c r="Y687" i="21"/>
  <c r="Y686" i="21"/>
  <c r="Y685" i="21"/>
  <c r="Y684" i="21"/>
  <c r="Y683" i="21"/>
  <c r="Y682" i="21"/>
  <c r="Y681" i="21"/>
  <c r="Y680" i="21"/>
  <c r="Y679" i="21"/>
  <c r="Y678" i="21"/>
  <c r="Y677" i="21"/>
  <c r="Y676" i="21"/>
  <c r="Y675" i="21"/>
  <c r="Y674" i="21"/>
  <c r="Y673" i="21"/>
  <c r="Y672" i="21"/>
  <c r="Y671" i="21"/>
  <c r="Y670" i="21"/>
  <c r="Y669" i="21"/>
  <c r="Y668" i="21"/>
  <c r="Y667" i="21"/>
  <c r="Y666" i="21"/>
  <c r="Y665" i="21"/>
  <c r="Y664" i="21"/>
  <c r="Y663" i="21"/>
  <c r="Y662" i="21"/>
  <c r="Y661" i="21"/>
  <c r="Y660" i="21"/>
  <c r="Y659" i="21"/>
  <c r="Y658" i="21"/>
  <c r="Y657" i="21"/>
  <c r="Y656" i="21"/>
  <c r="Y655" i="21"/>
  <c r="Y654" i="21"/>
  <c r="Y653" i="21"/>
  <c r="Y652" i="21"/>
  <c r="Y651" i="21"/>
  <c r="Y650" i="21"/>
  <c r="Y649" i="21"/>
  <c r="Y648" i="21"/>
  <c r="Y647" i="21"/>
  <c r="Y646" i="21"/>
  <c r="Y645" i="21"/>
  <c r="Y644" i="21"/>
  <c r="Y643" i="21"/>
  <c r="Y642" i="21"/>
  <c r="Y641" i="21"/>
  <c r="Y640" i="21"/>
  <c r="Y639" i="21"/>
  <c r="Y638" i="21"/>
  <c r="Y637" i="21"/>
  <c r="Y636" i="21"/>
  <c r="Y635" i="21"/>
  <c r="Y634" i="21"/>
  <c r="Y633" i="21"/>
  <c r="Y632" i="21"/>
  <c r="Y631" i="21"/>
  <c r="Y630" i="21"/>
  <c r="Y629" i="21"/>
  <c r="Y628" i="21"/>
  <c r="Y627" i="21"/>
  <c r="Y626" i="21"/>
  <c r="Y625" i="21"/>
  <c r="Y624" i="21"/>
  <c r="Y623" i="21"/>
  <c r="Y622" i="21"/>
  <c r="Y621" i="21"/>
  <c r="Y620" i="21"/>
  <c r="Y619" i="21"/>
  <c r="Y618" i="21"/>
  <c r="Y617" i="21"/>
  <c r="Y616" i="21"/>
  <c r="Y615" i="21"/>
  <c r="Y614" i="21"/>
  <c r="Y613" i="21"/>
  <c r="Y612" i="21"/>
  <c r="Y611" i="21"/>
  <c r="Y610" i="21"/>
  <c r="Y609" i="21"/>
  <c r="Y608" i="21"/>
  <c r="Y607" i="21"/>
  <c r="Y606" i="21"/>
  <c r="Y605" i="21"/>
  <c r="Y604" i="21"/>
  <c r="Y603" i="21"/>
  <c r="Y602" i="21"/>
  <c r="Y601" i="21"/>
  <c r="Y600" i="21"/>
  <c r="Y599" i="21"/>
  <c r="Y598" i="21"/>
  <c r="Y597" i="21"/>
  <c r="Y596" i="21"/>
  <c r="Y595" i="21"/>
  <c r="Y594" i="21"/>
  <c r="Y593" i="21"/>
  <c r="Y592" i="21"/>
  <c r="Y591" i="21"/>
  <c r="Y590" i="21"/>
  <c r="Y589" i="21"/>
  <c r="Y588" i="21"/>
  <c r="Y587" i="21"/>
  <c r="Y586" i="21"/>
  <c r="Y585" i="21"/>
  <c r="Y584" i="21"/>
  <c r="Y583" i="21"/>
  <c r="Y582" i="21"/>
  <c r="Y581" i="21"/>
  <c r="Y580" i="21"/>
  <c r="Y579" i="21"/>
  <c r="Y578" i="21"/>
  <c r="Y577" i="21"/>
  <c r="Y576" i="21"/>
  <c r="Y575" i="21"/>
  <c r="Y574" i="21"/>
  <c r="Y573" i="21"/>
  <c r="Y572" i="21"/>
  <c r="Y571" i="21"/>
  <c r="Y570" i="21"/>
  <c r="Y569" i="21"/>
  <c r="Y568" i="21"/>
  <c r="Y567" i="21"/>
  <c r="Y566" i="21"/>
  <c r="Y565" i="21"/>
  <c r="Y564" i="21"/>
  <c r="Y563" i="21"/>
  <c r="Y562" i="21"/>
  <c r="Y561" i="21"/>
  <c r="Y560" i="21"/>
  <c r="Y559" i="21"/>
  <c r="Y558" i="21"/>
  <c r="Y557" i="21"/>
  <c r="Y556" i="21"/>
  <c r="Y555" i="21"/>
  <c r="Y554" i="21"/>
  <c r="Y553" i="21"/>
  <c r="Y552" i="21"/>
  <c r="Y551" i="21"/>
  <c r="Y550" i="21"/>
  <c r="Y549" i="21"/>
  <c r="Y548" i="21"/>
  <c r="Y547" i="21"/>
  <c r="Y546" i="21"/>
  <c r="Y545" i="21"/>
  <c r="Y544" i="21"/>
  <c r="Y543" i="21"/>
  <c r="Y542" i="21"/>
  <c r="Y541" i="21"/>
  <c r="Y540" i="21"/>
  <c r="Y539" i="21"/>
  <c r="Y538" i="21"/>
  <c r="Y537" i="21"/>
  <c r="Y536" i="21"/>
  <c r="Y535" i="21"/>
  <c r="Y534" i="21"/>
  <c r="Y533" i="21"/>
  <c r="Y532" i="21"/>
  <c r="Y531" i="21"/>
  <c r="Y530" i="21"/>
  <c r="Y529" i="21"/>
  <c r="Y528" i="21"/>
  <c r="Y527" i="21"/>
  <c r="Y526" i="21"/>
  <c r="Y525" i="21"/>
  <c r="Y524" i="21"/>
  <c r="Y523" i="21"/>
  <c r="Y522" i="21"/>
  <c r="Y521" i="21"/>
  <c r="Y520" i="21"/>
  <c r="Y519" i="21"/>
  <c r="Y518" i="21"/>
  <c r="Y517" i="21"/>
  <c r="Y516" i="21"/>
  <c r="Y515" i="21"/>
  <c r="Y514" i="21"/>
  <c r="Y513" i="21"/>
  <c r="Y512" i="21"/>
  <c r="Y511" i="21"/>
  <c r="Y510" i="21"/>
  <c r="Y509" i="21"/>
  <c r="Y508" i="21"/>
  <c r="Y507" i="21"/>
  <c r="Y506" i="21"/>
  <c r="Y505" i="21"/>
  <c r="Y504" i="21"/>
  <c r="Y503" i="21"/>
  <c r="Y502" i="21"/>
  <c r="Y501" i="21"/>
  <c r="Y500" i="21"/>
  <c r="Y499" i="21"/>
  <c r="Y498" i="21"/>
  <c r="Y497" i="21"/>
  <c r="Y496" i="21"/>
  <c r="Y495" i="21"/>
  <c r="Y494" i="21"/>
  <c r="Y493" i="21"/>
  <c r="Y492" i="21"/>
  <c r="Y491" i="21"/>
  <c r="Y490" i="21"/>
  <c r="Y489" i="21"/>
  <c r="Y488" i="21"/>
  <c r="Y487" i="21"/>
  <c r="Y486" i="21"/>
  <c r="Y485" i="21"/>
  <c r="Y484" i="21"/>
  <c r="Y483" i="21"/>
  <c r="Y482" i="21"/>
  <c r="Y481" i="21"/>
  <c r="Y480" i="21"/>
  <c r="Y479" i="21"/>
  <c r="Y478" i="21"/>
  <c r="Y477" i="21"/>
  <c r="Y476" i="21"/>
  <c r="Y475" i="21"/>
  <c r="Y474" i="21"/>
  <c r="Y473" i="21"/>
  <c r="Y472" i="21"/>
  <c r="Y471" i="21"/>
  <c r="Y470" i="21"/>
  <c r="Y469" i="21"/>
  <c r="Y468" i="21"/>
  <c r="Y467" i="21"/>
  <c r="Y466" i="21"/>
  <c r="Y465" i="21"/>
  <c r="Y464" i="21"/>
  <c r="Y463" i="21"/>
  <c r="Y462" i="21"/>
  <c r="Y461" i="21"/>
  <c r="Y460" i="21"/>
  <c r="Y459" i="21"/>
  <c r="Y458" i="21"/>
  <c r="Y457" i="21"/>
  <c r="Y456" i="21"/>
  <c r="Y455" i="21"/>
  <c r="Y454" i="21"/>
  <c r="Y453" i="21"/>
  <c r="Y452" i="21"/>
  <c r="Y451" i="21"/>
  <c r="Y450" i="21"/>
  <c r="Y449" i="21"/>
  <c r="Y448" i="21"/>
  <c r="Y447" i="21"/>
  <c r="Y446" i="21"/>
  <c r="Y445" i="21"/>
  <c r="Y444" i="21"/>
  <c r="Y443" i="21"/>
  <c r="Y442" i="21"/>
  <c r="Y441" i="21"/>
  <c r="Y440" i="21"/>
  <c r="Y439" i="21"/>
  <c r="Y438" i="21"/>
  <c r="Y437" i="21"/>
  <c r="Y436" i="21"/>
  <c r="Y435" i="21"/>
  <c r="Y434" i="21"/>
  <c r="Y433" i="21"/>
  <c r="Y432" i="21"/>
  <c r="Y431" i="21"/>
  <c r="Y430" i="21"/>
  <c r="Y429" i="21"/>
  <c r="Y428" i="21"/>
  <c r="Y427" i="21"/>
  <c r="Y426" i="21"/>
  <c r="Y425" i="21"/>
  <c r="Y424" i="21"/>
  <c r="Y423" i="21"/>
  <c r="Y422" i="21"/>
  <c r="Y421" i="21"/>
  <c r="Y420" i="21"/>
  <c r="Y419" i="21"/>
  <c r="Y418" i="21"/>
  <c r="Y417" i="21"/>
  <c r="Y416" i="21"/>
  <c r="Y415" i="21"/>
  <c r="Y414" i="21"/>
  <c r="Y413" i="21"/>
  <c r="Y412" i="21"/>
  <c r="Y411" i="21"/>
  <c r="Y410" i="21"/>
  <c r="Y409" i="21"/>
  <c r="Y408" i="21"/>
  <c r="Y407" i="21"/>
  <c r="Y406" i="21"/>
  <c r="Y405" i="21"/>
  <c r="Y404" i="21"/>
  <c r="Y403" i="21"/>
  <c r="Y402" i="21"/>
  <c r="Y401" i="21"/>
  <c r="Y400" i="21"/>
  <c r="Y399" i="21"/>
  <c r="Y398" i="21"/>
  <c r="Y397" i="21"/>
  <c r="Y396" i="21"/>
  <c r="Y395" i="21"/>
  <c r="Y394" i="21"/>
  <c r="Y393" i="21"/>
  <c r="Y392" i="21"/>
  <c r="Y391" i="21"/>
  <c r="Y390" i="21"/>
  <c r="Y389" i="21"/>
  <c r="Y388" i="21"/>
  <c r="Y387" i="21"/>
  <c r="Y386" i="21"/>
  <c r="Y385" i="21"/>
  <c r="Y384" i="21"/>
  <c r="Y383" i="21"/>
  <c r="Y382" i="21"/>
  <c r="Y381" i="21"/>
  <c r="Y380" i="21"/>
  <c r="Y379" i="21"/>
  <c r="Y378" i="21"/>
  <c r="Y377" i="21"/>
  <c r="Y376" i="21"/>
  <c r="Y375" i="21"/>
  <c r="Y374" i="21"/>
  <c r="Y373" i="21"/>
  <c r="Y372" i="21"/>
  <c r="Y371" i="21"/>
  <c r="Y370" i="21"/>
  <c r="Y369" i="21"/>
  <c r="Y368" i="21"/>
  <c r="Y367" i="21"/>
  <c r="Y366" i="21"/>
  <c r="Y365" i="21"/>
  <c r="Y364" i="21"/>
  <c r="Y363" i="21"/>
  <c r="Y362" i="21"/>
  <c r="Y361" i="21"/>
  <c r="Y360" i="21"/>
  <c r="Y359" i="21"/>
  <c r="Y358" i="21"/>
  <c r="Y357" i="21"/>
  <c r="Y356" i="21"/>
  <c r="Y355" i="21"/>
  <c r="Y354" i="21"/>
  <c r="Y353" i="21"/>
  <c r="Y352" i="21"/>
  <c r="Y351" i="21"/>
  <c r="Y350" i="21"/>
  <c r="Y349" i="21"/>
  <c r="Y348" i="21"/>
  <c r="Y347" i="21"/>
  <c r="Y346" i="21"/>
  <c r="Y345" i="21"/>
  <c r="Y344" i="21"/>
  <c r="Y343" i="21"/>
  <c r="Y342" i="21"/>
  <c r="Y341" i="21"/>
  <c r="Y340" i="21"/>
  <c r="Y339" i="21"/>
  <c r="Y338" i="21"/>
  <c r="Y337" i="21"/>
  <c r="Y336" i="21"/>
  <c r="Y335" i="21"/>
  <c r="Y334" i="21"/>
  <c r="Y333" i="21"/>
  <c r="Y332" i="21"/>
  <c r="Y331" i="21"/>
  <c r="Y330" i="21"/>
  <c r="Y329" i="21"/>
  <c r="Y328" i="21"/>
  <c r="Y327" i="21"/>
  <c r="Y326" i="21"/>
  <c r="Y325" i="21"/>
  <c r="Y324" i="21"/>
  <c r="Y323" i="21"/>
  <c r="Y322" i="21"/>
  <c r="Y321" i="21"/>
  <c r="Y320" i="21"/>
  <c r="Y319" i="21"/>
  <c r="Y318" i="21"/>
  <c r="Y317" i="21"/>
  <c r="Y316" i="21"/>
  <c r="Y315" i="21"/>
  <c r="Y314" i="21"/>
  <c r="Y313" i="21"/>
  <c r="Y312" i="21"/>
  <c r="Y311" i="21"/>
  <c r="Y310" i="21"/>
  <c r="Y309" i="21"/>
  <c r="Y308" i="21"/>
  <c r="Y307" i="21"/>
  <c r="Y306" i="21"/>
  <c r="Y305" i="21"/>
  <c r="Y304" i="21"/>
  <c r="Y303" i="21"/>
  <c r="Y302" i="21"/>
  <c r="Y301" i="21"/>
  <c r="Y300" i="21"/>
  <c r="Y299" i="21"/>
  <c r="Y298" i="21"/>
  <c r="Y297" i="21"/>
  <c r="Y296" i="21"/>
  <c r="Y295" i="21"/>
  <c r="Y294" i="21"/>
  <c r="Y293" i="21"/>
  <c r="Y292" i="21"/>
  <c r="Y291" i="21"/>
  <c r="Y290" i="21"/>
  <c r="Y289" i="21"/>
  <c r="Y288" i="21"/>
  <c r="Y287" i="21"/>
  <c r="Y286" i="21"/>
  <c r="Y285" i="21"/>
  <c r="Y284" i="21"/>
  <c r="Y283" i="21"/>
  <c r="Y282" i="21"/>
  <c r="Y281" i="21"/>
  <c r="Y280" i="21"/>
  <c r="Y279" i="21"/>
  <c r="Y278" i="21"/>
  <c r="Y277" i="21"/>
  <c r="Y276" i="21"/>
  <c r="Y275" i="21"/>
  <c r="Y274" i="21"/>
  <c r="Y273" i="21"/>
  <c r="Y272" i="21"/>
  <c r="Y271" i="21"/>
  <c r="Y270" i="21"/>
  <c r="Y269" i="21"/>
  <c r="Y268" i="21"/>
  <c r="Y267" i="21"/>
  <c r="Y266" i="21"/>
  <c r="Y265" i="21"/>
  <c r="Y264" i="21"/>
  <c r="Y263" i="21"/>
  <c r="Y262" i="21"/>
  <c r="Y261" i="21"/>
  <c r="Y260" i="21"/>
  <c r="Y259" i="21"/>
  <c r="Y258" i="21"/>
  <c r="Y257" i="21"/>
  <c r="Y256" i="21"/>
  <c r="Y255" i="21"/>
  <c r="Y254" i="21"/>
  <c r="Y253" i="21"/>
  <c r="Y252" i="21"/>
  <c r="Y251" i="21"/>
  <c r="Y250" i="21"/>
  <c r="Y249" i="21"/>
  <c r="Y248" i="21"/>
  <c r="Y247" i="21"/>
  <c r="Y246" i="21"/>
  <c r="Y245" i="21"/>
  <c r="Y244" i="21"/>
  <c r="Y243" i="21"/>
  <c r="Y242" i="21"/>
  <c r="Y241" i="21"/>
  <c r="Y240" i="21"/>
  <c r="Y239" i="21"/>
  <c r="Y238" i="21"/>
  <c r="Y237" i="21"/>
  <c r="Y236" i="21"/>
  <c r="Y235" i="21"/>
  <c r="Y234" i="21"/>
  <c r="Y233" i="21"/>
  <c r="Y232" i="21"/>
  <c r="Y231" i="21"/>
  <c r="Y230" i="21"/>
  <c r="Y229" i="21"/>
  <c r="Y228" i="21"/>
  <c r="Y227" i="21"/>
  <c r="Y226" i="21"/>
  <c r="Y225" i="21"/>
  <c r="Y224" i="21"/>
  <c r="Y223" i="21"/>
  <c r="Y222" i="21"/>
  <c r="Y221" i="21"/>
  <c r="Y220" i="21"/>
  <c r="Y219" i="21"/>
  <c r="Y218" i="21"/>
  <c r="Y217" i="21"/>
  <c r="Y216" i="21"/>
  <c r="Y215" i="21"/>
  <c r="Y214" i="21"/>
  <c r="Y213" i="21"/>
  <c r="Y212" i="21"/>
  <c r="Y211" i="21"/>
  <c r="Y210" i="21"/>
  <c r="Y209" i="21"/>
  <c r="Y208" i="21"/>
  <c r="Y207" i="21"/>
  <c r="Y206" i="21"/>
  <c r="Y205" i="21"/>
  <c r="Y204" i="21"/>
  <c r="Y203" i="21"/>
  <c r="Y202" i="21"/>
  <c r="Y201" i="21"/>
  <c r="Y200" i="21"/>
  <c r="Y199" i="21"/>
  <c r="Y198" i="21"/>
  <c r="Y197" i="21"/>
  <c r="Y196" i="21"/>
  <c r="Y195" i="21"/>
  <c r="Y194" i="21"/>
  <c r="Y193" i="21"/>
  <c r="Y192" i="21"/>
  <c r="Y191" i="21"/>
  <c r="Y190" i="21"/>
  <c r="Y189" i="21"/>
  <c r="Y188" i="21"/>
  <c r="Y187" i="21"/>
  <c r="Y186" i="21"/>
  <c r="Y185" i="21"/>
  <c r="Y184" i="21"/>
  <c r="Y183" i="21"/>
  <c r="Y182" i="21"/>
  <c r="Y181" i="21"/>
  <c r="Y180" i="21"/>
  <c r="Y179" i="21"/>
  <c r="Y178" i="21"/>
  <c r="Y177" i="21"/>
  <c r="Y176" i="21"/>
  <c r="Y175" i="21"/>
  <c r="Y174" i="21"/>
  <c r="Y173" i="21"/>
  <c r="Y172" i="21"/>
  <c r="Y171" i="21"/>
  <c r="Y170" i="21"/>
  <c r="Y169" i="21"/>
  <c r="Y168" i="21"/>
  <c r="Y167" i="21"/>
  <c r="Y166" i="21"/>
  <c r="Y165" i="21"/>
  <c r="Y164" i="21"/>
  <c r="Y163" i="21"/>
  <c r="Y162" i="21"/>
  <c r="Y161" i="21"/>
  <c r="Y160" i="21"/>
  <c r="Y159" i="21"/>
  <c r="Y158" i="21"/>
  <c r="Y157" i="21"/>
  <c r="Y156" i="21"/>
  <c r="Y155" i="21"/>
  <c r="Y154" i="21"/>
  <c r="Y153" i="21"/>
  <c r="Y152" i="21"/>
  <c r="Y151" i="21"/>
  <c r="Y150" i="21"/>
  <c r="Y149" i="21"/>
  <c r="Y148" i="21"/>
  <c r="Y147" i="21"/>
  <c r="Y146" i="21"/>
  <c r="Y145" i="21"/>
  <c r="Y144" i="21"/>
  <c r="Y143" i="21"/>
  <c r="Y142" i="21"/>
  <c r="Y141" i="21"/>
  <c r="Y140" i="21"/>
  <c r="Y139" i="21"/>
  <c r="Y138" i="21"/>
  <c r="Y137" i="21"/>
  <c r="Y136" i="21"/>
  <c r="Y135" i="21"/>
  <c r="Y134" i="21"/>
  <c r="Y133" i="21"/>
  <c r="Y132" i="21"/>
  <c r="Y131" i="21"/>
  <c r="Y130" i="21"/>
  <c r="Y129" i="21"/>
  <c r="Y128" i="21"/>
  <c r="Y127" i="21"/>
  <c r="Y126" i="21"/>
  <c r="Y125" i="21"/>
  <c r="Y124" i="21"/>
  <c r="Y123" i="21"/>
  <c r="Y122" i="21"/>
  <c r="Y121" i="21"/>
  <c r="Y120" i="21"/>
  <c r="Y119" i="21"/>
  <c r="Y118" i="21"/>
  <c r="Y117" i="21"/>
  <c r="Y116" i="21"/>
  <c r="Y115" i="21"/>
  <c r="Y114" i="21"/>
  <c r="Y113" i="21"/>
  <c r="Y112" i="21"/>
  <c r="Y111" i="21"/>
  <c r="Y110" i="21"/>
  <c r="Y109" i="21"/>
  <c r="Y108" i="21"/>
  <c r="Y107" i="21"/>
  <c r="Y106" i="21"/>
  <c r="Y105" i="21"/>
  <c r="Y104" i="21"/>
  <c r="Y103" i="21"/>
  <c r="Y102" i="21"/>
  <c r="Y101" i="21"/>
  <c r="Y100" i="21"/>
  <c r="Y99" i="21"/>
  <c r="Y98" i="21"/>
  <c r="Y97" i="21"/>
  <c r="Y96" i="21"/>
  <c r="Y95" i="21"/>
  <c r="Y94" i="21"/>
  <c r="Y93" i="21"/>
  <c r="Y92" i="21"/>
  <c r="Y91" i="21"/>
  <c r="Y90" i="21"/>
  <c r="Y89" i="21"/>
  <c r="Y88" i="21"/>
  <c r="Y87" i="21"/>
  <c r="Y86" i="21"/>
  <c r="Y85" i="21"/>
  <c r="Y84" i="21"/>
  <c r="Y83" i="21"/>
  <c r="Y82" i="21"/>
  <c r="Y81" i="21"/>
  <c r="Y80" i="21"/>
  <c r="Y79" i="21"/>
  <c r="Y78" i="21"/>
  <c r="Y77" i="21"/>
  <c r="Y76" i="21"/>
  <c r="Y75" i="21"/>
  <c r="Y74" i="21"/>
  <c r="Y73" i="21"/>
  <c r="Y72" i="21"/>
  <c r="Y71" i="21"/>
  <c r="Y70" i="21"/>
  <c r="Y69" i="21"/>
  <c r="Y68" i="21"/>
  <c r="Y67" i="21"/>
  <c r="Y66" i="21"/>
  <c r="Y65" i="21"/>
  <c r="Y64" i="21"/>
  <c r="Y63" i="21"/>
  <c r="Y62" i="21"/>
  <c r="Y61" i="21"/>
  <c r="Y60" i="21"/>
  <c r="Y59" i="21"/>
  <c r="Y58" i="21"/>
  <c r="Y57" i="21"/>
  <c r="Y56" i="21"/>
  <c r="Y55" i="21"/>
  <c r="Y54" i="21"/>
  <c r="Y53" i="21"/>
  <c r="Y52" i="21"/>
  <c r="Y51" i="21"/>
  <c r="Y50" i="21"/>
  <c r="Y49" i="21"/>
  <c r="Y48" i="21"/>
  <c r="Y47" i="21"/>
  <c r="Y46" i="21"/>
  <c r="Y45" i="21"/>
  <c r="Y44" i="21"/>
  <c r="Y43" i="21"/>
  <c r="Y42" i="21"/>
  <c r="Y41" i="21"/>
  <c r="Y40" i="21"/>
  <c r="Y39" i="21"/>
  <c r="Y38" i="21"/>
  <c r="Y37" i="21"/>
  <c r="Y36" i="21"/>
  <c r="Y35" i="21"/>
  <c r="Y34" i="21"/>
  <c r="Y33" i="21"/>
  <c r="Y32" i="21"/>
  <c r="Y31" i="21"/>
  <c r="Y30" i="21"/>
  <c r="Y29" i="21"/>
  <c r="Y28" i="21"/>
  <c r="Y27" i="21"/>
  <c r="Y26" i="21"/>
  <c r="Y25" i="21"/>
  <c r="Y24" i="21"/>
  <c r="Y23" i="21"/>
  <c r="Y22" i="21"/>
  <c r="Y21" i="21"/>
  <c r="Y20" i="21"/>
  <c r="Y19" i="21"/>
  <c r="Y18" i="21"/>
  <c r="Y17" i="21"/>
  <c r="Y16" i="21"/>
  <c r="Y15" i="21"/>
  <c r="Y14" i="21"/>
  <c r="Y13" i="21"/>
  <c r="Y12" i="21"/>
  <c r="Y11" i="21"/>
  <c r="Y10" i="21"/>
  <c r="Y9" i="21"/>
  <c r="Y8" i="21"/>
  <c r="Y7" i="21"/>
  <c r="Y6" i="21"/>
  <c r="Y5" i="21"/>
  <c r="Y4" i="21"/>
  <c r="Y3" i="21"/>
  <c r="Y2" i="21"/>
  <c r="O962" i="23"/>
  <c r="O961" i="23"/>
  <c r="O960" i="23"/>
  <c r="O959" i="23"/>
  <c r="O958" i="23"/>
  <c r="O957" i="23"/>
  <c r="O956" i="23"/>
  <c r="O955" i="23"/>
  <c r="O954" i="23"/>
  <c r="O953" i="23"/>
  <c r="O952" i="23"/>
  <c r="O951" i="23"/>
  <c r="O950" i="23"/>
  <c r="O949" i="23"/>
  <c r="O948" i="23"/>
  <c r="O947" i="23"/>
  <c r="O946" i="23"/>
  <c r="O945" i="23"/>
  <c r="O944" i="23"/>
  <c r="O943" i="23"/>
  <c r="O942" i="23"/>
  <c r="O941" i="23"/>
  <c r="O940" i="23"/>
  <c r="O939" i="23"/>
  <c r="O938" i="23"/>
  <c r="O937" i="23"/>
  <c r="O936" i="23"/>
  <c r="O935" i="23"/>
  <c r="O934" i="23"/>
  <c r="O933" i="23"/>
  <c r="O932" i="23"/>
  <c r="O931" i="23"/>
  <c r="O930" i="23"/>
  <c r="O929" i="23"/>
  <c r="O928" i="23"/>
  <c r="O927" i="23"/>
  <c r="O926" i="23"/>
  <c r="O925" i="23"/>
  <c r="O924" i="23"/>
  <c r="O923" i="23"/>
  <c r="O922" i="23"/>
  <c r="O921" i="23"/>
  <c r="O920" i="23"/>
  <c r="O919" i="23"/>
  <c r="O918" i="23"/>
  <c r="O917" i="23"/>
  <c r="O916" i="23"/>
  <c r="O915" i="23"/>
  <c r="O914" i="23"/>
  <c r="O913" i="23"/>
  <c r="O912" i="23"/>
  <c r="O911" i="23"/>
  <c r="O910" i="23"/>
  <c r="O909" i="23"/>
  <c r="O908" i="23"/>
  <c r="O907" i="23"/>
  <c r="O906" i="23"/>
  <c r="O905" i="23"/>
  <c r="O904" i="23"/>
  <c r="O903" i="23"/>
  <c r="O902" i="23"/>
  <c r="O901" i="23"/>
  <c r="O900" i="23"/>
  <c r="O899" i="23"/>
  <c r="O898" i="23"/>
  <c r="O897" i="23"/>
  <c r="O896" i="23"/>
  <c r="O895" i="23"/>
  <c r="O894" i="23"/>
  <c r="O893" i="23"/>
  <c r="O892" i="23"/>
  <c r="O891" i="23"/>
  <c r="O890" i="23"/>
  <c r="O889" i="23"/>
  <c r="O888" i="23"/>
  <c r="O887" i="23"/>
  <c r="O886" i="23"/>
  <c r="O885" i="23"/>
  <c r="O884" i="23"/>
  <c r="O883" i="23"/>
  <c r="O882" i="23"/>
  <c r="O881" i="23"/>
  <c r="O880" i="23"/>
  <c r="O879" i="23"/>
  <c r="O878" i="23"/>
  <c r="O877" i="23"/>
  <c r="O876" i="23"/>
  <c r="O875" i="23"/>
  <c r="O874" i="23"/>
  <c r="O873" i="23"/>
  <c r="O872" i="23"/>
  <c r="O871" i="23"/>
  <c r="O870" i="23"/>
  <c r="O869" i="23"/>
  <c r="O868" i="23"/>
  <c r="O867" i="23"/>
  <c r="O866" i="23"/>
  <c r="O865" i="23"/>
  <c r="O864" i="23"/>
  <c r="O863" i="23"/>
  <c r="O862" i="23"/>
  <c r="O861" i="23"/>
  <c r="O860" i="23"/>
  <c r="O859" i="23"/>
  <c r="O858" i="23"/>
  <c r="O857" i="23"/>
  <c r="O856" i="23"/>
  <c r="O855" i="23"/>
  <c r="O854" i="23"/>
  <c r="O853" i="23"/>
  <c r="O852" i="23"/>
  <c r="O851" i="23"/>
  <c r="O850" i="23"/>
  <c r="O849" i="23"/>
  <c r="O848" i="23"/>
  <c r="O847" i="23"/>
  <c r="O846" i="23"/>
  <c r="O845" i="23"/>
  <c r="O844" i="23"/>
  <c r="O843" i="23"/>
  <c r="O842" i="23"/>
  <c r="O841" i="23"/>
  <c r="O840" i="23"/>
  <c r="O839" i="23"/>
  <c r="O838" i="23"/>
  <c r="O837" i="23"/>
  <c r="O836" i="23"/>
  <c r="O835" i="23"/>
  <c r="O834" i="23"/>
  <c r="O833" i="23"/>
  <c r="O832" i="23"/>
  <c r="O831" i="23"/>
  <c r="O830" i="23"/>
  <c r="O829" i="23"/>
  <c r="O828" i="23"/>
  <c r="O827" i="23"/>
  <c r="O826" i="23"/>
  <c r="O825" i="23"/>
  <c r="O824" i="23"/>
  <c r="O823" i="23"/>
  <c r="O822" i="23"/>
  <c r="O821" i="23"/>
  <c r="O820" i="23"/>
  <c r="O819" i="23"/>
  <c r="O818" i="23"/>
  <c r="O817" i="23"/>
  <c r="O816" i="23"/>
  <c r="O815" i="23"/>
  <c r="O814" i="23"/>
  <c r="O813" i="23"/>
  <c r="O812" i="23"/>
  <c r="O811" i="23"/>
  <c r="O810" i="23"/>
  <c r="O809" i="23"/>
  <c r="O808" i="23"/>
  <c r="O807" i="23"/>
  <c r="O806" i="23"/>
  <c r="O805" i="23"/>
  <c r="O804" i="23"/>
  <c r="O803" i="23"/>
  <c r="O802" i="23"/>
  <c r="O801" i="23"/>
  <c r="O800" i="23"/>
  <c r="O799" i="23"/>
  <c r="O798" i="23"/>
  <c r="O797" i="23"/>
  <c r="O796" i="23"/>
  <c r="O795" i="23"/>
  <c r="O794" i="23"/>
  <c r="O793" i="23"/>
  <c r="O792" i="23"/>
  <c r="O791" i="23"/>
  <c r="O790" i="23"/>
  <c r="O789" i="23"/>
  <c r="O788" i="23"/>
  <c r="O787" i="23"/>
  <c r="O786" i="23"/>
  <c r="O785" i="23"/>
  <c r="O784" i="23"/>
  <c r="O783" i="23"/>
  <c r="O782" i="23"/>
  <c r="O781" i="23"/>
  <c r="O780" i="23"/>
  <c r="O779" i="23"/>
  <c r="O778" i="23"/>
  <c r="O777" i="23"/>
  <c r="O776" i="23"/>
  <c r="O775" i="23"/>
  <c r="O774" i="23"/>
  <c r="O773" i="23"/>
  <c r="O772" i="23"/>
  <c r="O771" i="23"/>
  <c r="O770" i="23"/>
  <c r="O769" i="23"/>
  <c r="O768" i="23"/>
  <c r="O767" i="23"/>
  <c r="O766" i="23"/>
  <c r="O765" i="23"/>
  <c r="O764" i="23"/>
  <c r="O763" i="23"/>
  <c r="O762" i="23"/>
  <c r="O761" i="23"/>
  <c r="O760" i="23"/>
  <c r="O759" i="23"/>
  <c r="O758" i="23"/>
  <c r="O757" i="23"/>
  <c r="O756" i="23"/>
  <c r="O755" i="23"/>
  <c r="O754" i="23"/>
  <c r="O753" i="23"/>
  <c r="O752" i="23"/>
  <c r="O751" i="23"/>
  <c r="O750" i="23"/>
  <c r="O749" i="23"/>
  <c r="O748" i="23"/>
  <c r="O747" i="23"/>
  <c r="O746" i="23"/>
  <c r="O745" i="23"/>
  <c r="O744" i="23"/>
  <c r="O743" i="23"/>
  <c r="O742" i="23"/>
  <c r="O741" i="23"/>
  <c r="O740" i="23"/>
  <c r="O739" i="23"/>
  <c r="O738" i="23"/>
  <c r="O737" i="23"/>
  <c r="O736" i="23"/>
  <c r="O735" i="23"/>
  <c r="O734" i="23"/>
  <c r="O733" i="23"/>
  <c r="O732" i="23"/>
  <c r="O731" i="23"/>
  <c r="O730" i="23"/>
  <c r="O729" i="23"/>
  <c r="O728" i="23"/>
  <c r="O727" i="23"/>
  <c r="O726" i="23"/>
  <c r="O725" i="23"/>
  <c r="O724" i="23"/>
  <c r="O723" i="23"/>
  <c r="O722" i="23"/>
  <c r="O721" i="23"/>
  <c r="O720" i="23"/>
  <c r="O719" i="23"/>
  <c r="O718" i="23"/>
  <c r="O717" i="23"/>
  <c r="O716" i="23"/>
  <c r="O715" i="23"/>
  <c r="O714" i="23"/>
  <c r="O713" i="23"/>
  <c r="O712" i="23"/>
  <c r="O711" i="23"/>
  <c r="O710" i="23"/>
  <c r="O709" i="23"/>
  <c r="O708" i="23"/>
  <c r="O707" i="23"/>
  <c r="O706" i="23"/>
  <c r="O705" i="23"/>
  <c r="O704" i="23"/>
  <c r="O703" i="23"/>
  <c r="O702" i="23"/>
  <c r="O701" i="23"/>
  <c r="O700" i="23"/>
  <c r="O699" i="23"/>
  <c r="O698" i="23"/>
  <c r="O697" i="23"/>
  <c r="O696" i="23"/>
  <c r="O695" i="23"/>
  <c r="O694" i="23"/>
  <c r="O693" i="23"/>
  <c r="O692" i="23"/>
  <c r="O691" i="23"/>
  <c r="O690" i="23"/>
  <c r="O689" i="23"/>
  <c r="O688" i="23"/>
  <c r="O687" i="23"/>
  <c r="O686" i="23"/>
  <c r="O685" i="23"/>
  <c r="O684" i="23"/>
  <c r="O683" i="23"/>
  <c r="O682" i="23"/>
  <c r="O681" i="23"/>
  <c r="O680" i="23"/>
  <c r="O679" i="23"/>
  <c r="O678" i="23"/>
  <c r="O677" i="23"/>
  <c r="O676" i="23"/>
  <c r="O675" i="23"/>
  <c r="O674" i="23"/>
  <c r="O673" i="23"/>
  <c r="O672" i="23"/>
  <c r="O671" i="23"/>
  <c r="O670" i="23"/>
  <c r="O669" i="23"/>
  <c r="O668" i="23"/>
  <c r="O667" i="23"/>
  <c r="O666" i="23"/>
  <c r="O665" i="23"/>
  <c r="O664" i="23"/>
  <c r="O663" i="23"/>
  <c r="O662" i="23"/>
  <c r="O661" i="23"/>
  <c r="O660" i="23"/>
  <c r="O659" i="23"/>
  <c r="O658" i="23"/>
  <c r="O657" i="23"/>
  <c r="O656" i="23"/>
  <c r="O655" i="23"/>
  <c r="O654" i="23"/>
  <c r="O653" i="23"/>
  <c r="O652" i="23"/>
  <c r="O651" i="23"/>
  <c r="O650" i="23"/>
  <c r="O649" i="23"/>
  <c r="O648" i="23"/>
  <c r="O647" i="23"/>
  <c r="O646" i="23"/>
  <c r="O645" i="23"/>
  <c r="O644" i="23"/>
  <c r="O643" i="23"/>
  <c r="O642" i="23"/>
  <c r="O641" i="23"/>
  <c r="O640" i="23"/>
  <c r="O639" i="23"/>
  <c r="O638" i="23"/>
  <c r="O637" i="23"/>
  <c r="O636" i="23"/>
  <c r="O635" i="23"/>
  <c r="O634" i="23"/>
  <c r="O633" i="23"/>
  <c r="O632" i="23"/>
  <c r="O631" i="23"/>
  <c r="O630" i="23"/>
  <c r="O629" i="23"/>
  <c r="O628" i="23"/>
  <c r="O627" i="23"/>
  <c r="O626" i="23"/>
  <c r="O625" i="23"/>
  <c r="O624" i="23"/>
  <c r="O623" i="23"/>
  <c r="O622" i="23"/>
  <c r="O621" i="23"/>
  <c r="O620" i="23"/>
  <c r="O619" i="23"/>
  <c r="O618" i="23"/>
  <c r="O617" i="23"/>
  <c r="O616" i="23"/>
  <c r="O615" i="23"/>
  <c r="O614" i="23"/>
  <c r="O613" i="23"/>
  <c r="O612" i="23"/>
  <c r="O611" i="23"/>
  <c r="O610" i="23"/>
  <c r="O609" i="23"/>
  <c r="O608" i="23"/>
  <c r="O607" i="23"/>
  <c r="O606" i="23"/>
  <c r="O605" i="23"/>
  <c r="O604" i="23"/>
  <c r="O603" i="23"/>
  <c r="O602" i="23"/>
  <c r="O601" i="23"/>
  <c r="O600" i="23"/>
  <c r="O599" i="23"/>
  <c r="O598" i="23"/>
  <c r="O597" i="23"/>
  <c r="O596" i="23"/>
  <c r="O595" i="23"/>
  <c r="O594" i="23"/>
  <c r="O593" i="23"/>
  <c r="O592" i="23"/>
  <c r="O591" i="23"/>
  <c r="O590" i="23"/>
  <c r="O589" i="23"/>
  <c r="O588" i="23"/>
  <c r="O587" i="23"/>
  <c r="O586" i="23"/>
  <c r="O585" i="23"/>
  <c r="O584" i="23"/>
  <c r="O583" i="23"/>
  <c r="O582" i="23"/>
  <c r="O581" i="23"/>
  <c r="O580" i="23"/>
  <c r="O579" i="23"/>
  <c r="O578" i="23"/>
  <c r="O577" i="23"/>
  <c r="O576" i="23"/>
  <c r="O575" i="23"/>
  <c r="O574" i="23"/>
  <c r="O573" i="23"/>
  <c r="O572" i="23"/>
  <c r="O571" i="23"/>
  <c r="O570" i="23"/>
  <c r="O569" i="23"/>
  <c r="O568" i="23"/>
  <c r="O567" i="23"/>
  <c r="O566" i="23"/>
  <c r="O565" i="23"/>
  <c r="O564" i="23"/>
  <c r="O563" i="23"/>
  <c r="O562" i="23"/>
  <c r="O561" i="23"/>
  <c r="O560" i="23"/>
  <c r="O559" i="23"/>
  <c r="O558" i="23"/>
  <c r="O557" i="23"/>
  <c r="O556" i="23"/>
  <c r="O555" i="23"/>
  <c r="O554" i="23"/>
  <c r="O553" i="23"/>
  <c r="O552" i="23"/>
  <c r="O551" i="23"/>
  <c r="O550" i="23"/>
  <c r="O549" i="23"/>
  <c r="O548" i="23"/>
  <c r="O547" i="23"/>
  <c r="O546" i="23"/>
  <c r="O545" i="23"/>
  <c r="O544" i="23"/>
  <c r="O543" i="23"/>
  <c r="O542" i="23"/>
  <c r="O541" i="23"/>
  <c r="O540" i="23"/>
  <c r="O539" i="23"/>
  <c r="O538" i="23"/>
  <c r="O537" i="23"/>
  <c r="O536" i="23"/>
  <c r="O535" i="23"/>
  <c r="O534" i="23"/>
  <c r="O533" i="23"/>
  <c r="O532" i="23"/>
  <c r="O531" i="23"/>
  <c r="O530" i="23"/>
  <c r="O529" i="23"/>
  <c r="O528" i="23"/>
  <c r="O527" i="23"/>
  <c r="O526" i="23"/>
  <c r="O525" i="23"/>
  <c r="O524" i="23"/>
  <c r="O523" i="23"/>
  <c r="O522" i="23"/>
  <c r="O521" i="23"/>
  <c r="O520" i="23"/>
  <c r="O519" i="23"/>
  <c r="O518" i="23"/>
  <c r="O517" i="23"/>
  <c r="O516" i="23"/>
  <c r="O515" i="23"/>
  <c r="O514" i="23"/>
  <c r="O513" i="23"/>
  <c r="O512" i="23"/>
  <c r="O511" i="23"/>
  <c r="O510" i="23"/>
  <c r="O509" i="23"/>
  <c r="O508" i="23"/>
  <c r="O507" i="23"/>
  <c r="O506" i="23"/>
  <c r="O505" i="23"/>
  <c r="O504" i="23"/>
  <c r="O503" i="23"/>
  <c r="O502" i="23"/>
  <c r="O501" i="23"/>
  <c r="O500" i="23"/>
  <c r="O499" i="23"/>
  <c r="O498" i="23"/>
  <c r="O497" i="23"/>
  <c r="O496" i="23"/>
  <c r="O495" i="23"/>
  <c r="O494" i="23"/>
  <c r="O493" i="23"/>
  <c r="O492" i="23"/>
  <c r="O491" i="23"/>
  <c r="O490" i="23"/>
  <c r="O489" i="23"/>
  <c r="O488" i="23"/>
  <c r="O487" i="23"/>
  <c r="O486" i="23"/>
  <c r="O485" i="23"/>
  <c r="O484" i="23"/>
  <c r="O483" i="23"/>
  <c r="O482" i="23"/>
  <c r="O481" i="23"/>
  <c r="O480" i="23"/>
  <c r="O479" i="23"/>
  <c r="O478" i="23"/>
  <c r="O477" i="23"/>
  <c r="O476" i="23"/>
  <c r="O475" i="23"/>
  <c r="O474" i="23"/>
  <c r="O473" i="23"/>
  <c r="O472" i="23"/>
  <c r="O471" i="23"/>
  <c r="O470" i="23"/>
  <c r="O469" i="23"/>
  <c r="O468" i="23"/>
  <c r="O467" i="23"/>
  <c r="O466" i="23"/>
  <c r="O465" i="23"/>
  <c r="O464" i="23"/>
  <c r="O463" i="23"/>
  <c r="O462" i="23"/>
  <c r="O461" i="23"/>
  <c r="O460" i="23"/>
  <c r="O459" i="23"/>
  <c r="O458" i="23"/>
  <c r="O457" i="23"/>
  <c r="O456" i="23"/>
  <c r="O455" i="23"/>
  <c r="O454" i="23"/>
  <c r="O453" i="23"/>
  <c r="O452" i="23"/>
  <c r="O451" i="23"/>
  <c r="O450" i="23"/>
  <c r="O449" i="23"/>
  <c r="O448" i="23"/>
  <c r="O447" i="23"/>
  <c r="O446" i="23"/>
  <c r="O445" i="23"/>
  <c r="O444" i="23"/>
  <c r="O443" i="23"/>
  <c r="O442" i="23"/>
  <c r="O441" i="23"/>
  <c r="O440" i="23"/>
  <c r="O439" i="23"/>
  <c r="O438" i="23"/>
  <c r="O437" i="23"/>
  <c r="O436" i="23"/>
  <c r="O435" i="23"/>
  <c r="O434" i="23"/>
  <c r="O433" i="23"/>
  <c r="O432" i="23"/>
  <c r="O431" i="23"/>
  <c r="O430" i="23"/>
  <c r="O429" i="23"/>
  <c r="O428" i="23"/>
  <c r="O427" i="23"/>
  <c r="O426" i="23"/>
  <c r="O425" i="23"/>
  <c r="O424" i="23"/>
  <c r="O423" i="23"/>
  <c r="O422" i="23"/>
  <c r="O421" i="23"/>
  <c r="O420" i="23"/>
  <c r="O419" i="23"/>
  <c r="O418" i="23"/>
  <c r="O417" i="23"/>
  <c r="O416" i="23"/>
  <c r="O415" i="23"/>
  <c r="O414" i="23"/>
  <c r="O413" i="23"/>
  <c r="O412" i="23"/>
  <c r="O411" i="23"/>
  <c r="O410" i="23"/>
  <c r="O409" i="23"/>
  <c r="O408" i="23"/>
  <c r="O407" i="23"/>
  <c r="O406" i="23"/>
  <c r="O405" i="23"/>
  <c r="O404" i="23"/>
  <c r="O403" i="23"/>
  <c r="O402" i="23"/>
  <c r="O401" i="23"/>
  <c r="O400" i="23"/>
  <c r="O399" i="23"/>
  <c r="O398" i="23"/>
  <c r="O397" i="23"/>
  <c r="O396" i="23"/>
  <c r="O395" i="23"/>
  <c r="O394" i="23"/>
  <c r="O393" i="23"/>
  <c r="O392" i="23"/>
  <c r="O391" i="23"/>
  <c r="O390" i="23"/>
  <c r="O389" i="23"/>
  <c r="O388" i="23"/>
  <c r="O387" i="23"/>
  <c r="O386" i="23"/>
  <c r="O385" i="23"/>
  <c r="O384" i="23"/>
  <c r="O383" i="23"/>
  <c r="O382" i="23"/>
  <c r="O381" i="23"/>
  <c r="O380" i="23"/>
  <c r="O379" i="23"/>
  <c r="O378" i="23"/>
  <c r="O377" i="23"/>
  <c r="O376" i="23"/>
  <c r="O375" i="23"/>
  <c r="O374" i="23"/>
  <c r="O373" i="23"/>
  <c r="O372" i="23"/>
  <c r="O371" i="23"/>
  <c r="O370" i="23"/>
  <c r="O369" i="23"/>
  <c r="O368" i="23"/>
  <c r="O367" i="23"/>
  <c r="O366" i="23"/>
  <c r="O365" i="23"/>
  <c r="O364" i="23"/>
  <c r="O363" i="23"/>
  <c r="O362" i="23"/>
  <c r="O361" i="23"/>
  <c r="O360" i="23"/>
  <c r="O359" i="23"/>
  <c r="O358" i="23"/>
  <c r="O357" i="23"/>
  <c r="O356" i="23"/>
  <c r="O355" i="23"/>
  <c r="O354" i="23"/>
  <c r="O353" i="23"/>
  <c r="O352" i="23"/>
  <c r="O351" i="23"/>
  <c r="O350" i="23"/>
  <c r="O349" i="23"/>
  <c r="O348" i="23"/>
  <c r="O347" i="23"/>
  <c r="O346" i="23"/>
  <c r="O345" i="23"/>
  <c r="O344" i="23"/>
  <c r="O343" i="23"/>
  <c r="O342" i="23"/>
  <c r="O341" i="23"/>
  <c r="O340" i="23"/>
  <c r="O339" i="23"/>
  <c r="O338" i="23"/>
  <c r="O337" i="23"/>
  <c r="O336" i="23"/>
  <c r="O335" i="23"/>
  <c r="O334" i="23"/>
  <c r="O333" i="23"/>
  <c r="O332" i="23"/>
  <c r="O331" i="23"/>
  <c r="O330" i="23"/>
  <c r="O329" i="23"/>
  <c r="O328" i="23"/>
  <c r="O327" i="23"/>
  <c r="O326" i="23"/>
  <c r="O325" i="23"/>
  <c r="O324" i="23"/>
  <c r="O323" i="23"/>
  <c r="O322" i="23"/>
  <c r="O321" i="23"/>
  <c r="O320" i="23"/>
  <c r="O319" i="23"/>
  <c r="O318" i="23"/>
  <c r="O317" i="23"/>
  <c r="O316" i="23"/>
  <c r="O315" i="23"/>
  <c r="O314" i="23"/>
  <c r="O313" i="23"/>
  <c r="O312" i="23"/>
  <c r="O311" i="23"/>
  <c r="O310" i="23"/>
  <c r="O309" i="23"/>
  <c r="O308" i="23"/>
  <c r="O307" i="23"/>
  <c r="O306" i="23"/>
  <c r="O305" i="23"/>
  <c r="O304" i="23"/>
  <c r="O303" i="23"/>
  <c r="O302" i="23"/>
  <c r="O301" i="23"/>
  <c r="O300" i="23"/>
  <c r="O299" i="23"/>
  <c r="O298" i="23"/>
  <c r="O297" i="23"/>
  <c r="O296" i="23"/>
  <c r="O295" i="23"/>
  <c r="O294" i="23"/>
  <c r="O293" i="23"/>
  <c r="O292" i="23"/>
  <c r="O291" i="23"/>
  <c r="O290" i="23"/>
  <c r="O289" i="23"/>
  <c r="O288" i="23"/>
  <c r="O287" i="23"/>
  <c r="O286" i="23"/>
  <c r="O285" i="23"/>
  <c r="O284" i="23"/>
  <c r="O283" i="23"/>
  <c r="O282" i="23"/>
  <c r="O281" i="23"/>
  <c r="O280" i="23"/>
  <c r="O279" i="23"/>
  <c r="O278" i="23"/>
  <c r="O277" i="23"/>
  <c r="O276" i="23"/>
  <c r="O275" i="23"/>
  <c r="O274" i="23"/>
  <c r="O273" i="23"/>
  <c r="O272" i="23"/>
  <c r="O271" i="23"/>
  <c r="O270" i="23"/>
  <c r="O269" i="23"/>
  <c r="O268" i="23"/>
  <c r="O267" i="23"/>
  <c r="O266" i="23"/>
  <c r="O265" i="23"/>
  <c r="O264" i="23"/>
  <c r="O263" i="23"/>
  <c r="O262" i="23"/>
  <c r="O261" i="23"/>
  <c r="O260" i="23"/>
  <c r="O259" i="23"/>
  <c r="O258" i="23"/>
  <c r="O257" i="23"/>
  <c r="O256" i="23"/>
  <c r="O255" i="23"/>
  <c r="O254" i="23"/>
  <c r="O253" i="23"/>
  <c r="O252" i="23"/>
  <c r="O251" i="23"/>
  <c r="O250" i="23"/>
  <c r="O249" i="23"/>
  <c r="O248" i="23"/>
  <c r="O247" i="23"/>
  <c r="O246" i="23"/>
  <c r="O245" i="23"/>
  <c r="O244" i="23"/>
  <c r="O243" i="23"/>
  <c r="O242" i="23"/>
  <c r="O241" i="23"/>
  <c r="O240" i="23"/>
  <c r="O239" i="23"/>
  <c r="O238" i="23"/>
  <c r="O237" i="23"/>
  <c r="O236" i="23"/>
  <c r="O235" i="23"/>
  <c r="O234" i="23"/>
  <c r="O233" i="23"/>
  <c r="O232" i="23"/>
  <c r="O231" i="23"/>
  <c r="O230" i="23"/>
  <c r="O229" i="23"/>
  <c r="O228" i="23"/>
  <c r="O227" i="23"/>
  <c r="O226" i="23"/>
  <c r="O225" i="23"/>
  <c r="O224" i="23"/>
  <c r="O223" i="23"/>
  <c r="O222" i="23"/>
  <c r="O221" i="23"/>
  <c r="O220" i="23"/>
  <c r="O219" i="23"/>
  <c r="O218" i="23"/>
  <c r="O217" i="23"/>
  <c r="O216" i="23"/>
  <c r="O215" i="23"/>
  <c r="O214" i="23"/>
  <c r="O213" i="23"/>
  <c r="O212" i="23"/>
  <c r="O211" i="23"/>
  <c r="O210" i="23"/>
  <c r="O209" i="23"/>
  <c r="O208" i="23"/>
  <c r="O207" i="23"/>
  <c r="O206" i="23"/>
  <c r="O205" i="23"/>
  <c r="O204" i="23"/>
  <c r="O203" i="23"/>
  <c r="O202" i="23"/>
  <c r="O201" i="23"/>
  <c r="O200" i="23"/>
  <c r="O199" i="23"/>
  <c r="O198" i="23"/>
  <c r="O197" i="23"/>
  <c r="O196" i="23"/>
  <c r="O195" i="23"/>
  <c r="O194" i="23"/>
  <c r="O193" i="23"/>
  <c r="O192" i="23"/>
  <c r="O191" i="23"/>
  <c r="O190" i="23"/>
  <c r="O189" i="23"/>
  <c r="O188" i="23"/>
  <c r="O187" i="23"/>
  <c r="O186" i="23"/>
  <c r="O185" i="23"/>
  <c r="O184" i="23"/>
  <c r="O183" i="23"/>
  <c r="O182" i="23"/>
  <c r="O181" i="23"/>
  <c r="O180" i="23"/>
  <c r="O179" i="23"/>
  <c r="O178" i="23"/>
  <c r="O177" i="23"/>
  <c r="O176" i="23"/>
  <c r="O175" i="23"/>
  <c r="O174" i="23"/>
  <c r="O173" i="23"/>
  <c r="O172" i="23"/>
  <c r="O171" i="23"/>
  <c r="O170" i="23"/>
  <c r="O169" i="23"/>
  <c r="O168" i="23"/>
  <c r="O167" i="23"/>
  <c r="O166" i="23"/>
  <c r="O165" i="23"/>
  <c r="O164" i="23"/>
  <c r="O163" i="23"/>
  <c r="O162" i="23"/>
  <c r="O161" i="23"/>
  <c r="O160" i="23"/>
  <c r="O159" i="23"/>
  <c r="O158" i="23"/>
  <c r="O157" i="23"/>
  <c r="O156" i="23"/>
  <c r="O155" i="23"/>
  <c r="O154" i="23"/>
  <c r="O153" i="23"/>
  <c r="O152" i="23"/>
  <c r="O151" i="23"/>
  <c r="O150" i="23"/>
  <c r="O149" i="23"/>
  <c r="O148" i="23"/>
  <c r="O147" i="23"/>
  <c r="O146" i="23"/>
  <c r="O145" i="23"/>
  <c r="O144" i="23"/>
  <c r="O143" i="23"/>
  <c r="O142" i="23"/>
  <c r="O141" i="23"/>
  <c r="O140" i="23"/>
  <c r="O139" i="23"/>
  <c r="O138" i="23"/>
  <c r="O137" i="23"/>
  <c r="O136" i="23"/>
  <c r="O135" i="23"/>
  <c r="O134" i="23"/>
  <c r="O133" i="23"/>
  <c r="O132" i="23"/>
  <c r="O131" i="23"/>
  <c r="O130" i="23"/>
  <c r="O129" i="23"/>
  <c r="O128" i="23"/>
  <c r="O127" i="23"/>
  <c r="O126" i="23"/>
  <c r="O125" i="23"/>
  <c r="O124" i="23"/>
  <c r="O123" i="23"/>
  <c r="O122" i="23"/>
  <c r="O121" i="23"/>
  <c r="O120" i="23"/>
  <c r="O119" i="23"/>
  <c r="O118" i="23"/>
  <c r="O117" i="23"/>
  <c r="O116" i="23"/>
  <c r="O115" i="23"/>
  <c r="O114" i="23"/>
  <c r="O113" i="23"/>
  <c r="O112" i="23"/>
  <c r="O111" i="23"/>
  <c r="O110" i="23"/>
  <c r="O109" i="23"/>
  <c r="O108" i="23"/>
  <c r="O107" i="23"/>
  <c r="O106" i="23"/>
  <c r="O105" i="23"/>
  <c r="O104" i="23"/>
  <c r="O103" i="23"/>
  <c r="O102" i="23"/>
  <c r="O101" i="23"/>
  <c r="O100" i="23"/>
  <c r="O99" i="23"/>
  <c r="O98" i="23"/>
  <c r="O97" i="23"/>
  <c r="O96" i="23"/>
  <c r="O95" i="23"/>
  <c r="O94" i="23"/>
  <c r="O93" i="23"/>
  <c r="O92" i="23"/>
  <c r="O91" i="23"/>
  <c r="O90" i="23"/>
  <c r="O89" i="23"/>
  <c r="O88" i="23"/>
  <c r="O87" i="23"/>
  <c r="O86" i="23"/>
  <c r="O85" i="23"/>
  <c r="O84" i="23"/>
  <c r="O83" i="23"/>
  <c r="O82" i="23"/>
  <c r="O81" i="23"/>
  <c r="O80" i="23"/>
  <c r="O79" i="23"/>
  <c r="O78" i="23"/>
  <c r="O77" i="23"/>
  <c r="O76" i="23"/>
  <c r="O75" i="23"/>
  <c r="O74" i="23"/>
  <c r="O73" i="23"/>
  <c r="O72" i="23"/>
  <c r="O71" i="23"/>
  <c r="O70" i="23"/>
  <c r="O69" i="23"/>
  <c r="O68" i="23"/>
  <c r="O67" i="23"/>
  <c r="O66" i="23"/>
  <c r="O65" i="23"/>
  <c r="O64" i="23"/>
  <c r="O63" i="23"/>
  <c r="O62" i="23"/>
  <c r="O61" i="23"/>
  <c r="O60" i="23"/>
  <c r="O59" i="23"/>
  <c r="O58" i="23"/>
  <c r="O57" i="23"/>
  <c r="O56" i="23"/>
  <c r="O55" i="23"/>
  <c r="O54" i="23"/>
  <c r="O53" i="23"/>
  <c r="O52" i="23"/>
  <c r="O51" i="23"/>
  <c r="O50" i="23"/>
  <c r="O49" i="23"/>
  <c r="O48" i="23"/>
  <c r="O47" i="23"/>
  <c r="O46" i="23"/>
  <c r="O45" i="23"/>
  <c r="O44" i="23"/>
  <c r="O43" i="23"/>
  <c r="O42" i="23"/>
  <c r="O41" i="23"/>
  <c r="O40" i="23"/>
  <c r="O39" i="23"/>
  <c r="O38" i="23"/>
  <c r="O37" i="23"/>
  <c r="O36" i="23"/>
  <c r="O35" i="23"/>
  <c r="O34" i="23"/>
  <c r="O33" i="23"/>
  <c r="O32" i="23"/>
  <c r="O31" i="23"/>
  <c r="O30" i="23"/>
  <c r="O29" i="23"/>
  <c r="O28" i="23"/>
  <c r="O27" i="23"/>
  <c r="O26" i="23"/>
  <c r="O25" i="23"/>
  <c r="O24" i="23"/>
  <c r="O23" i="23"/>
  <c r="O22" i="23"/>
  <c r="O21" i="23"/>
  <c r="O20" i="23"/>
  <c r="O19" i="23"/>
  <c r="O18" i="23"/>
  <c r="O17" i="23"/>
  <c r="O16" i="23"/>
  <c r="O15" i="23"/>
  <c r="O14" i="23"/>
  <c r="O13" i="23"/>
  <c r="O12" i="23"/>
  <c r="O11" i="23"/>
  <c r="O10" i="23"/>
  <c r="O9" i="23"/>
  <c r="O8" i="23"/>
  <c r="O7" i="23"/>
  <c r="O6" i="23"/>
  <c r="O5" i="23"/>
  <c r="O4" i="23"/>
  <c r="O3" i="23"/>
  <c r="O2" i="23"/>
  <c r="O962" i="22"/>
  <c r="O961" i="22"/>
  <c r="O960" i="22"/>
  <c r="O959" i="22"/>
  <c r="O958" i="22"/>
  <c r="O957" i="22"/>
  <c r="O956" i="22"/>
  <c r="O955" i="22"/>
  <c r="O954" i="22"/>
  <c r="O953" i="22"/>
  <c r="O952" i="22"/>
  <c r="O951" i="22"/>
  <c r="O950" i="22"/>
  <c r="O949" i="22"/>
  <c r="O948" i="22"/>
  <c r="O947" i="22"/>
  <c r="O946" i="22"/>
  <c r="O945" i="22"/>
  <c r="O944" i="22"/>
  <c r="O943" i="22"/>
  <c r="O942" i="22"/>
  <c r="O941" i="22"/>
  <c r="O940" i="22"/>
  <c r="O939" i="22"/>
  <c r="O938" i="22"/>
  <c r="O937" i="22"/>
  <c r="O936" i="22"/>
  <c r="O935" i="22"/>
  <c r="O934" i="22"/>
  <c r="O933" i="22"/>
  <c r="O932" i="22"/>
  <c r="O931" i="22"/>
  <c r="O930" i="22"/>
  <c r="O929" i="22"/>
  <c r="O928" i="22"/>
  <c r="O927" i="22"/>
  <c r="O926" i="22"/>
  <c r="O925" i="22"/>
  <c r="O924" i="22"/>
  <c r="O923" i="22"/>
  <c r="O922" i="22"/>
  <c r="O921" i="22"/>
  <c r="O920" i="22"/>
  <c r="O919" i="22"/>
  <c r="O918" i="22"/>
  <c r="O917" i="22"/>
  <c r="O916" i="22"/>
  <c r="O915" i="22"/>
  <c r="O914" i="22"/>
  <c r="O913" i="22"/>
  <c r="O912" i="22"/>
  <c r="O911" i="22"/>
  <c r="O910" i="22"/>
  <c r="O909" i="22"/>
  <c r="O908" i="22"/>
  <c r="O907" i="22"/>
  <c r="O906" i="22"/>
  <c r="O905" i="22"/>
  <c r="O904" i="22"/>
  <c r="O903" i="22"/>
  <c r="O902" i="22"/>
  <c r="O901" i="22"/>
  <c r="O900" i="22"/>
  <c r="O899" i="22"/>
  <c r="O898" i="22"/>
  <c r="O897" i="22"/>
  <c r="O896" i="22"/>
  <c r="O895" i="22"/>
  <c r="O894" i="22"/>
  <c r="O893" i="22"/>
  <c r="O892" i="22"/>
  <c r="O891" i="22"/>
  <c r="O890" i="22"/>
  <c r="O889" i="22"/>
  <c r="O888" i="22"/>
  <c r="O887" i="22"/>
  <c r="O886" i="22"/>
  <c r="O885" i="22"/>
  <c r="O884" i="22"/>
  <c r="O883" i="22"/>
  <c r="O882" i="22"/>
  <c r="O881" i="22"/>
  <c r="O880" i="22"/>
  <c r="O879" i="22"/>
  <c r="O878" i="22"/>
  <c r="O877" i="22"/>
  <c r="O876" i="22"/>
  <c r="O875" i="22"/>
  <c r="O874" i="22"/>
  <c r="O873" i="22"/>
  <c r="O872" i="22"/>
  <c r="O871" i="22"/>
  <c r="O870" i="22"/>
  <c r="O869" i="22"/>
  <c r="O868" i="22"/>
  <c r="O867" i="22"/>
  <c r="O866" i="22"/>
  <c r="O865" i="22"/>
  <c r="O864" i="22"/>
  <c r="O863" i="22"/>
  <c r="O862" i="22"/>
  <c r="O861" i="22"/>
  <c r="O860" i="22"/>
  <c r="O859" i="22"/>
  <c r="O858" i="22"/>
  <c r="O857" i="22"/>
  <c r="O856" i="22"/>
  <c r="O855" i="22"/>
  <c r="O854" i="22"/>
  <c r="O853" i="22"/>
  <c r="O852" i="22"/>
  <c r="O851" i="22"/>
  <c r="O850" i="22"/>
  <c r="O849" i="22"/>
  <c r="O848" i="22"/>
  <c r="O847" i="22"/>
  <c r="O846" i="22"/>
  <c r="O845" i="22"/>
  <c r="O844" i="22"/>
  <c r="O843" i="22"/>
  <c r="O842" i="22"/>
  <c r="O841" i="22"/>
  <c r="O840" i="22"/>
  <c r="O839" i="22"/>
  <c r="O838" i="22"/>
  <c r="O837" i="22"/>
  <c r="O836" i="22"/>
  <c r="O835" i="22"/>
  <c r="O834" i="22"/>
  <c r="O833" i="22"/>
  <c r="O832" i="22"/>
  <c r="O831" i="22"/>
  <c r="O830" i="22"/>
  <c r="O829" i="22"/>
  <c r="O828" i="22"/>
  <c r="O827" i="22"/>
  <c r="O826" i="22"/>
  <c r="O825" i="22"/>
  <c r="O824" i="22"/>
  <c r="O823" i="22"/>
  <c r="O822" i="22"/>
  <c r="O821" i="22"/>
  <c r="O820" i="22"/>
  <c r="O819" i="22"/>
  <c r="O818" i="22"/>
  <c r="O817" i="22"/>
  <c r="O816" i="22"/>
  <c r="O815" i="22"/>
  <c r="O814" i="22"/>
  <c r="O813" i="22"/>
  <c r="O812" i="22"/>
  <c r="O811" i="22"/>
  <c r="O810" i="22"/>
  <c r="O809" i="22"/>
  <c r="O808" i="22"/>
  <c r="O807" i="22"/>
  <c r="O806" i="22"/>
  <c r="O805" i="22"/>
  <c r="O804" i="22"/>
  <c r="O803" i="22"/>
  <c r="O802" i="22"/>
  <c r="O801" i="22"/>
  <c r="O800" i="22"/>
  <c r="O799" i="22"/>
  <c r="O798" i="22"/>
  <c r="O797" i="22"/>
  <c r="O796" i="22"/>
  <c r="O795" i="22"/>
  <c r="O794" i="22"/>
  <c r="O793" i="22"/>
  <c r="O792" i="22"/>
  <c r="O791" i="22"/>
  <c r="O790" i="22"/>
  <c r="O789" i="22"/>
  <c r="O788" i="22"/>
  <c r="O787" i="22"/>
  <c r="O786" i="22"/>
  <c r="O785" i="22"/>
  <c r="O784" i="22"/>
  <c r="O783" i="22"/>
  <c r="O782" i="22"/>
  <c r="O781" i="22"/>
  <c r="O780" i="22"/>
  <c r="O779" i="22"/>
  <c r="O778" i="22"/>
  <c r="O777" i="22"/>
  <c r="O776" i="22"/>
  <c r="O775" i="22"/>
  <c r="O774" i="22"/>
  <c r="O773" i="22"/>
  <c r="O772" i="22"/>
  <c r="O771" i="22"/>
  <c r="O770" i="22"/>
  <c r="O769" i="22"/>
  <c r="O768" i="22"/>
  <c r="O767" i="22"/>
  <c r="O766" i="22"/>
  <c r="O765" i="22"/>
  <c r="O764" i="22"/>
  <c r="O763" i="22"/>
  <c r="O762" i="22"/>
  <c r="O761" i="22"/>
  <c r="O760" i="22"/>
  <c r="O759" i="22"/>
  <c r="O758" i="22"/>
  <c r="O757" i="22"/>
  <c r="O756" i="22"/>
  <c r="O755" i="22"/>
  <c r="O754" i="22"/>
  <c r="O753" i="22"/>
  <c r="O752" i="22"/>
  <c r="O751" i="22"/>
  <c r="O750" i="22"/>
  <c r="O749" i="22"/>
  <c r="O748" i="22"/>
  <c r="O747" i="22"/>
  <c r="O746" i="22"/>
  <c r="O745" i="22"/>
  <c r="O744" i="22"/>
  <c r="O743" i="22"/>
  <c r="O742" i="22"/>
  <c r="O741" i="22"/>
  <c r="O740" i="22"/>
  <c r="O739" i="22"/>
  <c r="O738" i="22"/>
  <c r="O737" i="22"/>
  <c r="O736" i="22"/>
  <c r="O735" i="22"/>
  <c r="O734" i="22"/>
  <c r="O733" i="22"/>
  <c r="O732" i="22"/>
  <c r="O731" i="22"/>
  <c r="O730" i="22"/>
  <c r="O729" i="22"/>
  <c r="O728" i="22"/>
  <c r="O727" i="22"/>
  <c r="O726" i="22"/>
  <c r="O725" i="22"/>
  <c r="O724" i="22"/>
  <c r="O723" i="22"/>
  <c r="O722" i="22"/>
  <c r="O721" i="22"/>
  <c r="O720" i="22"/>
  <c r="O719" i="22"/>
  <c r="O718" i="22"/>
  <c r="O717" i="22"/>
  <c r="O716" i="22"/>
  <c r="O715" i="22"/>
  <c r="O714" i="22"/>
  <c r="O713" i="22"/>
  <c r="O712" i="22"/>
  <c r="O711" i="22"/>
  <c r="O710" i="22"/>
  <c r="O709" i="22"/>
  <c r="O708" i="22"/>
  <c r="O707" i="22"/>
  <c r="O706" i="22"/>
  <c r="O705" i="22"/>
  <c r="O704" i="22"/>
  <c r="O703" i="22"/>
  <c r="O702" i="22"/>
  <c r="O701" i="22"/>
  <c r="O700" i="22"/>
  <c r="O699" i="22"/>
  <c r="O698" i="22"/>
  <c r="O697" i="22"/>
  <c r="O696" i="22"/>
  <c r="O695" i="22"/>
  <c r="O694" i="22"/>
  <c r="O693" i="22"/>
  <c r="O692" i="22"/>
  <c r="O691" i="22"/>
  <c r="O690" i="22"/>
  <c r="O689" i="22"/>
  <c r="O688" i="22"/>
  <c r="O687" i="22"/>
  <c r="O686" i="22"/>
  <c r="O685" i="22"/>
  <c r="O684" i="22"/>
  <c r="O683" i="22"/>
  <c r="O682" i="22"/>
  <c r="O681" i="22"/>
  <c r="O680" i="22"/>
  <c r="O679" i="22"/>
  <c r="O678" i="22"/>
  <c r="O677" i="22"/>
  <c r="O676" i="22"/>
  <c r="O675" i="22"/>
  <c r="O674" i="22"/>
  <c r="O673" i="22"/>
  <c r="O672" i="22"/>
  <c r="O671" i="22"/>
  <c r="O670" i="22"/>
  <c r="O669" i="22"/>
  <c r="O668" i="22"/>
  <c r="O667" i="22"/>
  <c r="O666" i="22"/>
  <c r="O665" i="22"/>
  <c r="O664" i="22"/>
  <c r="O663" i="22"/>
  <c r="O662" i="22"/>
  <c r="O661" i="22"/>
  <c r="O660" i="22"/>
  <c r="O659" i="22"/>
  <c r="O658" i="22"/>
  <c r="O657" i="22"/>
  <c r="O656" i="22"/>
  <c r="O655" i="22"/>
  <c r="O654" i="22"/>
  <c r="O653" i="22"/>
  <c r="O652" i="22"/>
  <c r="O651" i="22"/>
  <c r="O650" i="22"/>
  <c r="O649" i="22"/>
  <c r="O648" i="22"/>
  <c r="O647" i="22"/>
  <c r="O646" i="22"/>
  <c r="O645" i="22"/>
  <c r="O644" i="22"/>
  <c r="O643" i="22"/>
  <c r="O642" i="22"/>
  <c r="O641" i="22"/>
  <c r="O640" i="22"/>
  <c r="O639" i="22"/>
  <c r="O638" i="22"/>
  <c r="O637" i="22"/>
  <c r="O636" i="22"/>
  <c r="O635" i="22"/>
  <c r="O634" i="22"/>
  <c r="O633" i="22"/>
  <c r="O632" i="22"/>
  <c r="O631" i="22"/>
  <c r="O630" i="22"/>
  <c r="O629" i="22"/>
  <c r="O628" i="22"/>
  <c r="O627" i="22"/>
  <c r="O626" i="22"/>
  <c r="O625" i="22"/>
  <c r="O624" i="22"/>
  <c r="O623" i="22"/>
  <c r="O622" i="22"/>
  <c r="O621" i="22"/>
  <c r="O620" i="22"/>
  <c r="O619" i="22"/>
  <c r="O618" i="22"/>
  <c r="O617" i="22"/>
  <c r="O616" i="22"/>
  <c r="O615" i="22"/>
  <c r="O614" i="22"/>
  <c r="O613" i="22"/>
  <c r="O612" i="22"/>
  <c r="O611" i="22"/>
  <c r="O610" i="22"/>
  <c r="O609" i="22"/>
  <c r="O608" i="22"/>
  <c r="O607" i="22"/>
  <c r="O606" i="22"/>
  <c r="O605" i="22"/>
  <c r="O604" i="22"/>
  <c r="O603" i="22"/>
  <c r="O602" i="22"/>
  <c r="O601" i="22"/>
  <c r="O600" i="22"/>
  <c r="O599" i="22"/>
  <c r="O598" i="22"/>
  <c r="O597" i="22"/>
  <c r="O596" i="22"/>
  <c r="O595" i="22"/>
  <c r="O594" i="22"/>
  <c r="O593" i="22"/>
  <c r="O592" i="22"/>
  <c r="O591" i="22"/>
  <c r="O590" i="22"/>
  <c r="O589" i="22"/>
  <c r="O588" i="22"/>
  <c r="O587" i="22"/>
  <c r="O586" i="22"/>
  <c r="O585" i="22"/>
  <c r="O584" i="22"/>
  <c r="O583" i="22"/>
  <c r="O582" i="22"/>
  <c r="O581" i="22"/>
  <c r="O580" i="22"/>
  <c r="O579" i="22"/>
  <c r="O578" i="22"/>
  <c r="O577" i="22"/>
  <c r="O576" i="22"/>
  <c r="O575" i="22"/>
  <c r="O574" i="22"/>
  <c r="O573" i="22"/>
  <c r="O572" i="22"/>
  <c r="O571" i="22"/>
  <c r="O570" i="22"/>
  <c r="O569" i="22"/>
  <c r="O568" i="22"/>
  <c r="O567" i="22"/>
  <c r="O566" i="22"/>
  <c r="O565" i="22"/>
  <c r="O564" i="22"/>
  <c r="O563" i="22"/>
  <c r="O562" i="22"/>
  <c r="O561" i="22"/>
  <c r="O560" i="22"/>
  <c r="O559" i="22"/>
  <c r="O558" i="22"/>
  <c r="O557" i="22"/>
  <c r="O556" i="22"/>
  <c r="O555" i="22"/>
  <c r="O554" i="22"/>
  <c r="O553" i="22"/>
  <c r="O552" i="22"/>
  <c r="O551" i="22"/>
  <c r="O550" i="22"/>
  <c r="O549" i="22"/>
  <c r="O548" i="22"/>
  <c r="O547" i="22"/>
  <c r="O546" i="22"/>
  <c r="O545" i="22"/>
  <c r="O544" i="22"/>
  <c r="O543" i="22"/>
  <c r="O542" i="22"/>
  <c r="O541" i="22"/>
  <c r="O540" i="22"/>
  <c r="O539" i="22"/>
  <c r="O538" i="22"/>
  <c r="O537" i="22"/>
  <c r="O536" i="22"/>
  <c r="O535" i="22"/>
  <c r="O534" i="22"/>
  <c r="O533" i="22"/>
  <c r="O532" i="22"/>
  <c r="O531" i="22"/>
  <c r="O530" i="22"/>
  <c r="O529" i="22"/>
  <c r="O528" i="22"/>
  <c r="O527" i="22"/>
  <c r="O526" i="22"/>
  <c r="O525" i="22"/>
  <c r="O524" i="22"/>
  <c r="O523" i="22"/>
  <c r="O522" i="22"/>
  <c r="O521" i="22"/>
  <c r="O520" i="22"/>
  <c r="O519" i="22"/>
  <c r="O518" i="22"/>
  <c r="O517" i="22"/>
  <c r="O516" i="22"/>
  <c r="O515" i="22"/>
  <c r="O514" i="22"/>
  <c r="O513" i="22"/>
  <c r="O512" i="22"/>
  <c r="O511" i="22"/>
  <c r="O510" i="22"/>
  <c r="O509" i="22"/>
  <c r="O508" i="22"/>
  <c r="O507" i="22"/>
  <c r="O506" i="22"/>
  <c r="O505" i="22"/>
  <c r="O504" i="22"/>
  <c r="O503" i="22"/>
  <c r="O502" i="22"/>
  <c r="O501" i="22"/>
  <c r="O500" i="22"/>
  <c r="O499" i="22"/>
  <c r="O498" i="22"/>
  <c r="O497" i="22"/>
  <c r="O496" i="22"/>
  <c r="O495" i="22"/>
  <c r="O494" i="22"/>
  <c r="O493" i="22"/>
  <c r="O492" i="22"/>
  <c r="O491" i="22"/>
  <c r="O490" i="22"/>
  <c r="O489" i="22"/>
  <c r="O488" i="22"/>
  <c r="O487" i="22"/>
  <c r="O486" i="22"/>
  <c r="O485" i="22"/>
  <c r="O484" i="22"/>
  <c r="O483" i="22"/>
  <c r="O482" i="22"/>
  <c r="O481" i="22"/>
  <c r="O480" i="22"/>
  <c r="O479" i="22"/>
  <c r="O478" i="22"/>
  <c r="O477" i="22"/>
  <c r="O476" i="22"/>
  <c r="O475" i="22"/>
  <c r="O474" i="22"/>
  <c r="O473" i="22"/>
  <c r="O472" i="22"/>
  <c r="O471" i="22"/>
  <c r="O470" i="22"/>
  <c r="O469" i="22"/>
  <c r="O468" i="22"/>
  <c r="O467" i="22"/>
  <c r="O466" i="22"/>
  <c r="O465" i="22"/>
  <c r="O464" i="22"/>
  <c r="O463" i="22"/>
  <c r="O462" i="22"/>
  <c r="O461" i="22"/>
  <c r="O460" i="22"/>
  <c r="O459" i="22"/>
  <c r="O458" i="22"/>
  <c r="O457" i="22"/>
  <c r="O456" i="22"/>
  <c r="O455" i="22"/>
  <c r="O454" i="22"/>
  <c r="O453" i="22"/>
  <c r="O452" i="22"/>
  <c r="O451" i="22"/>
  <c r="O450" i="22"/>
  <c r="O449" i="22"/>
  <c r="O448" i="22"/>
  <c r="O447" i="22"/>
  <c r="O446" i="22"/>
  <c r="O445" i="22"/>
  <c r="O444" i="22"/>
  <c r="O443" i="22"/>
  <c r="O442" i="22"/>
  <c r="O441" i="22"/>
  <c r="O440" i="22"/>
  <c r="O439" i="22"/>
  <c r="O438" i="22"/>
  <c r="O437" i="22"/>
  <c r="O436" i="22"/>
  <c r="O435" i="22"/>
  <c r="O434" i="22"/>
  <c r="O433" i="22"/>
  <c r="O432" i="22"/>
  <c r="O431" i="22"/>
  <c r="O430" i="22"/>
  <c r="O429" i="22"/>
  <c r="O428" i="22"/>
  <c r="O427" i="22"/>
  <c r="O426" i="22"/>
  <c r="O425" i="22"/>
  <c r="O424" i="22"/>
  <c r="O423" i="22"/>
  <c r="O422" i="22"/>
  <c r="O421" i="22"/>
  <c r="O420" i="22"/>
  <c r="O419" i="22"/>
  <c r="O418" i="22"/>
  <c r="O417" i="22"/>
  <c r="O416" i="22"/>
  <c r="O415" i="22"/>
  <c r="O414" i="22"/>
  <c r="O413" i="22"/>
  <c r="O412" i="22"/>
  <c r="O411" i="22"/>
  <c r="O410" i="22"/>
  <c r="O409" i="22"/>
  <c r="O408" i="22"/>
  <c r="O407" i="22"/>
  <c r="O406" i="22"/>
  <c r="O405" i="22"/>
  <c r="O404" i="22"/>
  <c r="O403" i="22"/>
  <c r="O402" i="22"/>
  <c r="O401" i="22"/>
  <c r="O400" i="22"/>
  <c r="O399" i="22"/>
  <c r="O398" i="22"/>
  <c r="O397" i="22"/>
  <c r="O396" i="22"/>
  <c r="O395" i="22"/>
  <c r="O394" i="22"/>
  <c r="O393" i="22"/>
  <c r="O392" i="22"/>
  <c r="O391" i="22"/>
  <c r="O390" i="22"/>
  <c r="O389" i="22"/>
  <c r="O388" i="22"/>
  <c r="O387" i="22"/>
  <c r="O386" i="22"/>
  <c r="O385" i="22"/>
  <c r="O384" i="22"/>
  <c r="O383" i="22"/>
  <c r="O382" i="22"/>
  <c r="O381" i="22"/>
  <c r="O380" i="22"/>
  <c r="O379" i="22"/>
  <c r="O378" i="22"/>
  <c r="O377" i="22"/>
  <c r="O376" i="22"/>
  <c r="O375" i="22"/>
  <c r="O374" i="22"/>
  <c r="O373" i="22"/>
  <c r="O372" i="22"/>
  <c r="O371" i="22"/>
  <c r="O370" i="22"/>
  <c r="O369" i="22"/>
  <c r="O368" i="22"/>
  <c r="O367" i="22"/>
  <c r="O366" i="22"/>
  <c r="O365" i="22"/>
  <c r="O364" i="22"/>
  <c r="O363" i="22"/>
  <c r="O362" i="22"/>
  <c r="O361" i="22"/>
  <c r="O360" i="22"/>
  <c r="O359" i="22"/>
  <c r="O358" i="22"/>
  <c r="O357" i="22"/>
  <c r="O356" i="22"/>
  <c r="O355" i="22"/>
  <c r="O354" i="22"/>
  <c r="O353" i="22"/>
  <c r="O352" i="22"/>
  <c r="O351" i="22"/>
  <c r="O350" i="22"/>
  <c r="O349" i="22"/>
  <c r="O348" i="22"/>
  <c r="O347" i="22"/>
  <c r="O346" i="22"/>
  <c r="O345" i="22"/>
  <c r="O344" i="22"/>
  <c r="O343" i="22"/>
  <c r="O342" i="22"/>
  <c r="O341" i="22"/>
  <c r="O340" i="22"/>
  <c r="O339" i="22"/>
  <c r="O338" i="22"/>
  <c r="O337" i="22"/>
  <c r="O336" i="22"/>
  <c r="O335" i="22"/>
  <c r="O334" i="22"/>
  <c r="O333" i="22"/>
  <c r="O332" i="22"/>
  <c r="O331" i="22"/>
  <c r="O330" i="22"/>
  <c r="O329" i="22"/>
  <c r="O328" i="22"/>
  <c r="O327" i="22"/>
  <c r="O326" i="22"/>
  <c r="O325" i="22"/>
  <c r="O324" i="22"/>
  <c r="O323" i="22"/>
  <c r="O322" i="22"/>
  <c r="O321" i="22"/>
  <c r="O320" i="22"/>
  <c r="O319" i="22"/>
  <c r="O318" i="22"/>
  <c r="O317" i="22"/>
  <c r="O316" i="22"/>
  <c r="O315" i="22"/>
  <c r="O314" i="22"/>
  <c r="O313" i="22"/>
  <c r="O312" i="22"/>
  <c r="O311" i="22"/>
  <c r="O310" i="22"/>
  <c r="O309" i="22"/>
  <c r="O308" i="22"/>
  <c r="O307" i="22"/>
  <c r="O306" i="22"/>
  <c r="O305" i="22"/>
  <c r="O304" i="22"/>
  <c r="O303" i="22"/>
  <c r="O302" i="22"/>
  <c r="O301" i="22"/>
  <c r="O300" i="22"/>
  <c r="O299" i="22"/>
  <c r="O298" i="22"/>
  <c r="O297" i="22"/>
  <c r="O296" i="22"/>
  <c r="O295" i="22"/>
  <c r="O294" i="22"/>
  <c r="O293" i="22"/>
  <c r="O292" i="22"/>
  <c r="O291" i="22"/>
  <c r="O290" i="22"/>
  <c r="O289" i="22"/>
  <c r="O288" i="22"/>
  <c r="O287" i="22"/>
  <c r="O286" i="22"/>
  <c r="O285" i="22"/>
  <c r="O284" i="22"/>
  <c r="O283" i="22"/>
  <c r="O282" i="22"/>
  <c r="O281" i="22"/>
  <c r="O280" i="22"/>
  <c r="O279" i="22"/>
  <c r="O278" i="22"/>
  <c r="O277" i="22"/>
  <c r="O276" i="22"/>
  <c r="O275" i="22"/>
  <c r="O274" i="22"/>
  <c r="O273" i="22"/>
  <c r="O272" i="22"/>
  <c r="O271" i="22"/>
  <c r="O270" i="22"/>
  <c r="O269" i="22"/>
  <c r="O268" i="22"/>
  <c r="O267" i="22"/>
  <c r="O266" i="22"/>
  <c r="O265" i="22"/>
  <c r="O264" i="22"/>
  <c r="O263" i="22"/>
  <c r="O262" i="22"/>
  <c r="O261" i="22"/>
  <c r="O260" i="22"/>
  <c r="O259" i="22"/>
  <c r="O258" i="22"/>
  <c r="O257" i="22"/>
  <c r="O256" i="22"/>
  <c r="O255" i="22"/>
  <c r="O254" i="22"/>
  <c r="O253" i="22"/>
  <c r="O252" i="22"/>
  <c r="O251" i="22"/>
  <c r="O250" i="22"/>
  <c r="O249" i="22"/>
  <c r="O248" i="22"/>
  <c r="O247" i="22"/>
  <c r="O246" i="22"/>
  <c r="O245" i="22"/>
  <c r="O244" i="22"/>
  <c r="O243" i="22"/>
  <c r="O242" i="22"/>
  <c r="O241" i="22"/>
  <c r="O240" i="22"/>
  <c r="O239" i="22"/>
  <c r="O238" i="22"/>
  <c r="O237" i="22"/>
  <c r="O236" i="22"/>
  <c r="O235" i="22"/>
  <c r="O234" i="22"/>
  <c r="O233" i="22"/>
  <c r="O232" i="22"/>
  <c r="O231" i="22"/>
  <c r="O230" i="22"/>
  <c r="O229" i="22"/>
  <c r="O228" i="22"/>
  <c r="O227" i="22"/>
  <c r="O226" i="22"/>
  <c r="O225" i="22"/>
  <c r="O224" i="22"/>
  <c r="O223" i="22"/>
  <c r="O222" i="22"/>
  <c r="O221" i="22"/>
  <c r="O220" i="22"/>
  <c r="O219" i="22"/>
  <c r="O218" i="22"/>
  <c r="O217" i="22"/>
  <c r="O216" i="22"/>
  <c r="O215" i="22"/>
  <c r="O214" i="22"/>
  <c r="O213" i="22"/>
  <c r="O212" i="22"/>
  <c r="O211" i="22"/>
  <c r="O210" i="22"/>
  <c r="O209" i="22"/>
  <c r="O208" i="22"/>
  <c r="O207" i="22"/>
  <c r="O206" i="22"/>
  <c r="O205" i="22"/>
  <c r="O204" i="22"/>
  <c r="O203" i="22"/>
  <c r="O202" i="22"/>
  <c r="O201" i="22"/>
  <c r="O200" i="22"/>
  <c r="O199" i="22"/>
  <c r="O198" i="22"/>
  <c r="O197" i="22"/>
  <c r="O196" i="22"/>
  <c r="O195" i="22"/>
  <c r="O194" i="22"/>
  <c r="O193" i="22"/>
  <c r="O192" i="22"/>
  <c r="O191" i="22"/>
  <c r="O190" i="22"/>
  <c r="O189" i="22"/>
  <c r="O188" i="22"/>
  <c r="O187" i="22"/>
  <c r="O186" i="22"/>
  <c r="O185" i="22"/>
  <c r="O184" i="22"/>
  <c r="O183" i="22"/>
  <c r="O182" i="22"/>
  <c r="O181" i="22"/>
  <c r="O180" i="22"/>
  <c r="O179" i="22"/>
  <c r="O178" i="22"/>
  <c r="O177" i="22"/>
  <c r="O176" i="22"/>
  <c r="O175" i="22"/>
  <c r="O174" i="22"/>
  <c r="O173" i="22"/>
  <c r="O172" i="22"/>
  <c r="O171" i="22"/>
  <c r="O170" i="22"/>
  <c r="O169" i="22"/>
  <c r="O168" i="22"/>
  <c r="O167" i="22"/>
  <c r="O166" i="22"/>
  <c r="O165" i="22"/>
  <c r="O164" i="22"/>
  <c r="O163" i="22"/>
  <c r="O162" i="22"/>
  <c r="O161" i="22"/>
  <c r="O160" i="22"/>
  <c r="O159" i="22"/>
  <c r="O158" i="22"/>
  <c r="O157" i="22"/>
  <c r="O156" i="22"/>
  <c r="O155" i="22"/>
  <c r="O154" i="22"/>
  <c r="O153" i="22"/>
  <c r="O152" i="22"/>
  <c r="O151" i="22"/>
  <c r="O150" i="22"/>
  <c r="O149" i="22"/>
  <c r="O148" i="22"/>
  <c r="O147" i="22"/>
  <c r="O146" i="22"/>
  <c r="O145" i="22"/>
  <c r="O144" i="22"/>
  <c r="O143" i="22"/>
  <c r="O142" i="22"/>
  <c r="O141" i="22"/>
  <c r="O140" i="22"/>
  <c r="O139" i="22"/>
  <c r="O138" i="22"/>
  <c r="O137" i="22"/>
  <c r="O136" i="22"/>
  <c r="O135" i="22"/>
  <c r="O134" i="22"/>
  <c r="O133" i="22"/>
  <c r="O132" i="22"/>
  <c r="O131" i="22"/>
  <c r="O130" i="22"/>
  <c r="O129" i="22"/>
  <c r="O128" i="22"/>
  <c r="O127" i="22"/>
  <c r="O126" i="22"/>
  <c r="O125" i="22"/>
  <c r="O124" i="22"/>
  <c r="O123" i="22"/>
  <c r="O122" i="22"/>
  <c r="O121" i="22"/>
  <c r="O120" i="22"/>
  <c r="O119" i="22"/>
  <c r="O118" i="22"/>
  <c r="O117" i="22"/>
  <c r="O116" i="22"/>
  <c r="O115" i="22"/>
  <c r="O114" i="22"/>
  <c r="O113" i="22"/>
  <c r="O112" i="22"/>
  <c r="O111" i="22"/>
  <c r="O110" i="22"/>
  <c r="O109" i="22"/>
  <c r="O108" i="22"/>
  <c r="O107" i="22"/>
  <c r="O106" i="22"/>
  <c r="O105" i="22"/>
  <c r="O104" i="22"/>
  <c r="O103" i="22"/>
  <c r="O102" i="22"/>
  <c r="O101" i="22"/>
  <c r="O100" i="22"/>
  <c r="O99" i="22"/>
  <c r="O98" i="22"/>
  <c r="O97" i="22"/>
  <c r="O96" i="22"/>
  <c r="O95" i="22"/>
  <c r="O94" i="22"/>
  <c r="O93" i="22"/>
  <c r="O92" i="22"/>
  <c r="O91" i="22"/>
  <c r="O90" i="22"/>
  <c r="O89" i="22"/>
  <c r="O88" i="22"/>
  <c r="O87" i="22"/>
  <c r="O86" i="22"/>
  <c r="O85" i="22"/>
  <c r="O84" i="22"/>
  <c r="O83" i="22"/>
  <c r="O82" i="22"/>
  <c r="O81" i="22"/>
  <c r="O80" i="22"/>
  <c r="O79" i="22"/>
  <c r="O78" i="22"/>
  <c r="O77" i="22"/>
  <c r="O76" i="22"/>
  <c r="O75" i="22"/>
  <c r="O74" i="22"/>
  <c r="O73" i="22"/>
  <c r="O72" i="22"/>
  <c r="O71" i="22"/>
  <c r="O70" i="22"/>
  <c r="O69" i="22"/>
  <c r="O68" i="22"/>
  <c r="O67" i="22"/>
  <c r="O66" i="22"/>
  <c r="O65" i="22"/>
  <c r="O64" i="22"/>
  <c r="O63" i="22"/>
  <c r="O62" i="22"/>
  <c r="O61" i="22"/>
  <c r="O60" i="22"/>
  <c r="O59" i="22"/>
  <c r="O58" i="22"/>
  <c r="O57" i="22"/>
  <c r="O56" i="22"/>
  <c r="O55" i="22"/>
  <c r="O54" i="22"/>
  <c r="O53" i="22"/>
  <c r="O52" i="22"/>
  <c r="O51" i="22"/>
  <c r="O50" i="22"/>
  <c r="O49" i="22"/>
  <c r="O48" i="22"/>
  <c r="O47" i="22"/>
  <c r="O46" i="22"/>
  <c r="O45" i="22"/>
  <c r="O44" i="22"/>
  <c r="O43" i="22"/>
  <c r="O42" i="22"/>
  <c r="O41" i="22"/>
  <c r="O40" i="22"/>
  <c r="O39" i="22"/>
  <c r="O38" i="22"/>
  <c r="O37" i="22"/>
  <c r="O36" i="22"/>
  <c r="O35" i="22"/>
  <c r="O34" i="22"/>
  <c r="O33" i="22"/>
  <c r="O32" i="22"/>
  <c r="O31" i="22"/>
  <c r="O30" i="22"/>
  <c r="O29" i="22"/>
  <c r="O28" i="22"/>
  <c r="O27" i="22"/>
  <c r="O26" i="22"/>
  <c r="O25" i="22"/>
  <c r="O24" i="22"/>
  <c r="O23" i="22"/>
  <c r="O22" i="22"/>
  <c r="O21" i="22"/>
  <c r="O20" i="22"/>
  <c r="O19" i="22"/>
  <c r="O18" i="22"/>
  <c r="O17" i="22"/>
  <c r="O16" i="22"/>
  <c r="O15" i="22"/>
  <c r="O14" i="22"/>
  <c r="O13" i="22"/>
  <c r="O12" i="22"/>
  <c r="O11" i="22"/>
  <c r="O10" i="22"/>
  <c r="O9" i="22"/>
  <c r="O8" i="22"/>
  <c r="O7" i="22"/>
  <c r="O6" i="22"/>
  <c r="O5" i="22"/>
  <c r="O4" i="22"/>
  <c r="O3" i="22"/>
  <c r="O2" i="22"/>
  <c r="O962" i="20"/>
  <c r="O961" i="20"/>
  <c r="O960" i="20"/>
  <c r="O959" i="20"/>
  <c r="O958" i="20"/>
  <c r="O957" i="20"/>
  <c r="O956" i="20"/>
  <c r="O955" i="20"/>
  <c r="O954" i="20"/>
  <c r="O953" i="20"/>
  <c r="O952" i="20"/>
  <c r="O951" i="20"/>
  <c r="O950" i="20"/>
  <c r="O949" i="20"/>
  <c r="O948" i="20"/>
  <c r="O947" i="20"/>
  <c r="O946" i="20"/>
  <c r="O945" i="20"/>
  <c r="O944" i="20"/>
  <c r="O943" i="20"/>
  <c r="O942" i="20"/>
  <c r="O941" i="20"/>
  <c r="O940" i="20"/>
  <c r="O939" i="20"/>
  <c r="O938" i="20"/>
  <c r="O937" i="20"/>
  <c r="O936" i="20"/>
  <c r="O935" i="20"/>
  <c r="O934" i="20"/>
  <c r="O933" i="20"/>
  <c r="O932" i="20"/>
  <c r="O931" i="20"/>
  <c r="O930" i="20"/>
  <c r="O929" i="20"/>
  <c r="O928" i="20"/>
  <c r="O927" i="20"/>
  <c r="O926" i="20"/>
  <c r="O925" i="20"/>
  <c r="O924" i="20"/>
  <c r="O923" i="20"/>
  <c r="O922" i="20"/>
  <c r="O921" i="20"/>
  <c r="O920" i="20"/>
  <c r="O919" i="20"/>
  <c r="O918" i="20"/>
  <c r="O917" i="20"/>
  <c r="O916" i="20"/>
  <c r="O915" i="20"/>
  <c r="O914" i="20"/>
  <c r="O913" i="20"/>
  <c r="O912" i="20"/>
  <c r="O911" i="20"/>
  <c r="O910" i="20"/>
  <c r="O909" i="20"/>
  <c r="O908" i="20"/>
  <c r="O907" i="20"/>
  <c r="O906" i="20"/>
  <c r="O905" i="20"/>
  <c r="O904" i="20"/>
  <c r="O903" i="20"/>
  <c r="O902" i="20"/>
  <c r="O901" i="20"/>
  <c r="O900" i="20"/>
  <c r="O899" i="20"/>
  <c r="O898" i="20"/>
  <c r="O897" i="20"/>
  <c r="O896" i="20"/>
  <c r="O895" i="20"/>
  <c r="O894" i="20"/>
  <c r="O893" i="20"/>
  <c r="O892" i="20"/>
  <c r="O891" i="20"/>
  <c r="O890" i="20"/>
  <c r="O889" i="20"/>
  <c r="O888" i="20"/>
  <c r="O887" i="20"/>
  <c r="O886" i="20"/>
  <c r="O885" i="20"/>
  <c r="O884" i="20"/>
  <c r="O883" i="20"/>
  <c r="O882" i="20"/>
  <c r="O881" i="20"/>
  <c r="O880" i="20"/>
  <c r="O879" i="20"/>
  <c r="O878" i="20"/>
  <c r="O877" i="20"/>
  <c r="O876" i="20"/>
  <c r="O875" i="20"/>
  <c r="O874" i="20"/>
  <c r="O873" i="20"/>
  <c r="O872" i="20"/>
  <c r="O871" i="20"/>
  <c r="O870" i="20"/>
  <c r="O869" i="20"/>
  <c r="O868" i="20"/>
  <c r="O867" i="20"/>
  <c r="O866" i="20"/>
  <c r="O865" i="20"/>
  <c r="O864" i="20"/>
  <c r="O863" i="20"/>
  <c r="O862" i="20"/>
  <c r="O861" i="20"/>
  <c r="O860" i="20"/>
  <c r="O859" i="20"/>
  <c r="O858" i="20"/>
  <c r="O857" i="20"/>
  <c r="O856" i="20"/>
  <c r="O855" i="20"/>
  <c r="O854" i="20"/>
  <c r="O853" i="20"/>
  <c r="O852" i="20"/>
  <c r="O851" i="20"/>
  <c r="O850" i="20"/>
  <c r="O849" i="20"/>
  <c r="O848" i="20"/>
  <c r="O847" i="20"/>
  <c r="O846" i="20"/>
  <c r="O845" i="20"/>
  <c r="O844" i="20"/>
  <c r="O843" i="20"/>
  <c r="O842" i="20"/>
  <c r="O841" i="20"/>
  <c r="O840" i="20"/>
  <c r="O839" i="20"/>
  <c r="O838" i="20"/>
  <c r="O837" i="20"/>
  <c r="O836" i="20"/>
  <c r="O835" i="20"/>
  <c r="O834" i="20"/>
  <c r="O833" i="20"/>
  <c r="O832" i="20"/>
  <c r="O831" i="20"/>
  <c r="O830" i="20"/>
  <c r="O829" i="20"/>
  <c r="O828" i="20"/>
  <c r="O827" i="20"/>
  <c r="O826" i="20"/>
  <c r="O825" i="20"/>
  <c r="O824" i="20"/>
  <c r="O823" i="20"/>
  <c r="O822" i="20"/>
  <c r="O821" i="20"/>
  <c r="O820" i="20"/>
  <c r="O819" i="20"/>
  <c r="O818" i="20"/>
  <c r="O817" i="20"/>
  <c r="O816" i="20"/>
  <c r="O815" i="20"/>
  <c r="O814" i="20"/>
  <c r="O813" i="20"/>
  <c r="O812" i="20"/>
  <c r="O811" i="20"/>
  <c r="O810" i="20"/>
  <c r="O809" i="20"/>
  <c r="O808" i="20"/>
  <c r="O807" i="20"/>
  <c r="O806" i="20"/>
  <c r="O805" i="20"/>
  <c r="O804" i="20"/>
  <c r="O803" i="20"/>
  <c r="O802" i="20"/>
  <c r="O801" i="20"/>
  <c r="O800" i="20"/>
  <c r="O799" i="20"/>
  <c r="O798" i="20"/>
  <c r="O797" i="20"/>
  <c r="O796" i="20"/>
  <c r="O795" i="20"/>
  <c r="O794" i="20"/>
  <c r="O793" i="20"/>
  <c r="O792" i="20"/>
  <c r="O791" i="20"/>
  <c r="O790" i="20"/>
  <c r="O789" i="20"/>
  <c r="O788" i="20"/>
  <c r="O787" i="20"/>
  <c r="O786" i="20"/>
  <c r="O785" i="20"/>
  <c r="O784" i="20"/>
  <c r="O783" i="20"/>
  <c r="O782" i="20"/>
  <c r="O781" i="20"/>
  <c r="O780" i="20"/>
  <c r="O779" i="20"/>
  <c r="O778" i="20"/>
  <c r="O777" i="20"/>
  <c r="O776" i="20"/>
  <c r="O775" i="20"/>
  <c r="O774" i="20"/>
  <c r="O773" i="20"/>
  <c r="O772" i="20"/>
  <c r="O771" i="20"/>
  <c r="O770" i="20"/>
  <c r="O769" i="20"/>
  <c r="O768" i="20"/>
  <c r="O767" i="20"/>
  <c r="O766" i="20"/>
  <c r="O765" i="20"/>
  <c r="O764" i="20"/>
  <c r="O763" i="20"/>
  <c r="O762" i="20"/>
  <c r="O761" i="20"/>
  <c r="O760" i="20"/>
  <c r="O759" i="20"/>
  <c r="O758" i="20"/>
  <c r="O757" i="20"/>
  <c r="O756" i="20"/>
  <c r="O755" i="20"/>
  <c r="O754" i="20"/>
  <c r="O753" i="20"/>
  <c r="O752" i="20"/>
  <c r="O751" i="20"/>
  <c r="O750" i="20"/>
  <c r="O749" i="20"/>
  <c r="O748" i="20"/>
  <c r="O747" i="20"/>
  <c r="O746" i="20"/>
  <c r="O745" i="20"/>
  <c r="O744" i="20"/>
  <c r="O743" i="20"/>
  <c r="O742" i="20"/>
  <c r="O741" i="20"/>
  <c r="O740" i="20"/>
  <c r="O739" i="20"/>
  <c r="O738" i="20"/>
  <c r="O737" i="20"/>
  <c r="O736" i="20"/>
  <c r="O735" i="20"/>
  <c r="O734" i="20"/>
  <c r="O733" i="20"/>
  <c r="O732" i="20"/>
  <c r="O731" i="20"/>
  <c r="O730" i="20"/>
  <c r="O729" i="20"/>
  <c r="O728" i="20"/>
  <c r="O727" i="20"/>
  <c r="O726" i="20"/>
  <c r="O725" i="20"/>
  <c r="O724" i="20"/>
  <c r="O723" i="20"/>
  <c r="O722" i="20"/>
  <c r="O721" i="20"/>
  <c r="O720" i="20"/>
  <c r="O719" i="20"/>
  <c r="O718" i="20"/>
  <c r="O717" i="20"/>
  <c r="O716" i="20"/>
  <c r="O715" i="20"/>
  <c r="O714" i="20"/>
  <c r="O713" i="20"/>
  <c r="O712" i="20"/>
  <c r="O711" i="20"/>
  <c r="O710" i="20"/>
  <c r="O709" i="20"/>
  <c r="O708" i="20"/>
  <c r="O707" i="20"/>
  <c r="O706" i="20"/>
  <c r="O705" i="20"/>
  <c r="O704" i="20"/>
  <c r="O703" i="20"/>
  <c r="O702" i="20"/>
  <c r="O701" i="20"/>
  <c r="O700" i="20"/>
  <c r="O699" i="20"/>
  <c r="O698" i="20"/>
  <c r="O697" i="20"/>
  <c r="O696" i="20"/>
  <c r="O695" i="20"/>
  <c r="O694" i="20"/>
  <c r="O693" i="20"/>
  <c r="O692" i="20"/>
  <c r="O691" i="20"/>
  <c r="O690" i="20"/>
  <c r="O689" i="20"/>
  <c r="O688" i="20"/>
  <c r="O687" i="20"/>
  <c r="O686" i="20"/>
  <c r="O685" i="20"/>
  <c r="O684" i="20"/>
  <c r="O683" i="20"/>
  <c r="O682" i="20"/>
  <c r="O681" i="20"/>
  <c r="O680" i="20"/>
  <c r="O679" i="20"/>
  <c r="O678" i="20"/>
  <c r="O677" i="20"/>
  <c r="O676" i="20"/>
  <c r="O675" i="20"/>
  <c r="O674" i="20"/>
  <c r="O673" i="20"/>
  <c r="O672" i="20"/>
  <c r="O671" i="20"/>
  <c r="O670" i="20"/>
  <c r="O669" i="20"/>
  <c r="O668" i="20"/>
  <c r="O667" i="20"/>
  <c r="O666" i="20"/>
  <c r="O665" i="20"/>
  <c r="O664" i="20"/>
  <c r="O663" i="20"/>
  <c r="O662" i="20"/>
  <c r="O661" i="20"/>
  <c r="O660" i="20"/>
  <c r="O659" i="20"/>
  <c r="O658" i="20"/>
  <c r="O657" i="20"/>
  <c r="O656" i="20"/>
  <c r="O655" i="20"/>
  <c r="O654" i="20"/>
  <c r="O653" i="20"/>
  <c r="O652" i="20"/>
  <c r="O651" i="20"/>
  <c r="O650" i="20"/>
  <c r="O649" i="20"/>
  <c r="O648" i="20"/>
  <c r="O647" i="20"/>
  <c r="O646" i="20"/>
  <c r="O645" i="20"/>
  <c r="O644" i="20"/>
  <c r="O643" i="20"/>
  <c r="O642" i="20"/>
  <c r="O641" i="20"/>
  <c r="O640" i="20"/>
  <c r="O639" i="20"/>
  <c r="O638" i="20"/>
  <c r="O637" i="20"/>
  <c r="O636" i="20"/>
  <c r="O635" i="20"/>
  <c r="O634" i="20"/>
  <c r="O633" i="20"/>
  <c r="O632" i="20"/>
  <c r="O631" i="20"/>
  <c r="O630" i="20"/>
  <c r="O629" i="20"/>
  <c r="O628" i="20"/>
  <c r="O627" i="20"/>
  <c r="O626" i="20"/>
  <c r="O625" i="20"/>
  <c r="O624" i="20"/>
  <c r="O623" i="20"/>
  <c r="O622" i="20"/>
  <c r="O621" i="20"/>
  <c r="O620" i="20"/>
  <c r="O619" i="20"/>
  <c r="O618" i="20"/>
  <c r="O617" i="20"/>
  <c r="O616" i="20"/>
  <c r="O615" i="20"/>
  <c r="O614" i="20"/>
  <c r="O613" i="20"/>
  <c r="O612" i="20"/>
  <c r="O611" i="20"/>
  <c r="O610" i="20"/>
  <c r="O609" i="20"/>
  <c r="O608" i="20"/>
  <c r="O607" i="20"/>
  <c r="O606" i="20"/>
  <c r="O605" i="20"/>
  <c r="O604" i="20"/>
  <c r="O603" i="20"/>
  <c r="O602" i="20"/>
  <c r="O601" i="20"/>
  <c r="O600" i="20"/>
  <c r="O599" i="20"/>
  <c r="O598" i="20"/>
  <c r="O597" i="20"/>
  <c r="O596" i="20"/>
  <c r="O595" i="20"/>
  <c r="O594" i="20"/>
  <c r="O593" i="20"/>
  <c r="O592" i="20"/>
  <c r="O591" i="20"/>
  <c r="O590" i="20"/>
  <c r="O589" i="20"/>
  <c r="O588" i="20"/>
  <c r="O587" i="20"/>
  <c r="O586" i="20"/>
  <c r="O585" i="20"/>
  <c r="O584" i="20"/>
  <c r="O583" i="20"/>
  <c r="O582" i="20"/>
  <c r="O581" i="20"/>
  <c r="O580" i="20"/>
  <c r="O579" i="20"/>
  <c r="O578" i="20"/>
  <c r="O577" i="20"/>
  <c r="O576" i="20"/>
  <c r="O575" i="20"/>
  <c r="O574" i="20"/>
  <c r="O573" i="20"/>
  <c r="O572" i="20"/>
  <c r="O571" i="20"/>
  <c r="O570" i="20"/>
  <c r="O569" i="20"/>
  <c r="O568" i="20"/>
  <c r="O567" i="20"/>
  <c r="O566" i="20"/>
  <c r="O565" i="20"/>
  <c r="O564" i="20"/>
  <c r="O563" i="20"/>
  <c r="O562" i="20"/>
  <c r="O561" i="20"/>
  <c r="O560" i="20"/>
  <c r="O559" i="20"/>
  <c r="O558" i="20"/>
  <c r="O557" i="20"/>
  <c r="O556" i="20"/>
  <c r="O555" i="20"/>
  <c r="O554" i="20"/>
  <c r="O553" i="20"/>
  <c r="O552" i="20"/>
  <c r="O551" i="20"/>
  <c r="O550" i="20"/>
  <c r="O549" i="20"/>
  <c r="O548" i="20"/>
  <c r="O547" i="20"/>
  <c r="O546" i="20"/>
  <c r="O545" i="20"/>
  <c r="O544" i="20"/>
  <c r="O543" i="20"/>
  <c r="O542" i="20"/>
  <c r="O541" i="20"/>
  <c r="O540" i="20"/>
  <c r="O539" i="20"/>
  <c r="O538" i="20"/>
  <c r="O537" i="20"/>
  <c r="O536" i="20"/>
  <c r="O535" i="20"/>
  <c r="O534" i="20"/>
  <c r="O533" i="20"/>
  <c r="O532" i="20"/>
  <c r="O531" i="20"/>
  <c r="O530" i="20"/>
  <c r="O529" i="20"/>
  <c r="O528" i="20"/>
  <c r="O527" i="20"/>
  <c r="O526" i="20"/>
  <c r="O525" i="20"/>
  <c r="O524" i="20"/>
  <c r="O523" i="20"/>
  <c r="O522" i="20"/>
  <c r="O521" i="20"/>
  <c r="O520" i="20"/>
  <c r="O519" i="20"/>
  <c r="O518" i="20"/>
  <c r="O517" i="20"/>
  <c r="O516" i="20"/>
  <c r="O515" i="20"/>
  <c r="O514" i="20"/>
  <c r="O513" i="20"/>
  <c r="O512" i="20"/>
  <c r="O511" i="20"/>
  <c r="O510" i="20"/>
  <c r="O509" i="20"/>
  <c r="O508" i="20"/>
  <c r="O507" i="20"/>
  <c r="O506" i="20"/>
  <c r="O505" i="20"/>
  <c r="O504" i="20"/>
  <c r="O503" i="20"/>
  <c r="O502" i="20"/>
  <c r="O501" i="20"/>
  <c r="O500" i="20"/>
  <c r="O499" i="20"/>
  <c r="O498" i="20"/>
  <c r="O497" i="20"/>
  <c r="O496" i="20"/>
  <c r="O495" i="20"/>
  <c r="O494" i="20"/>
  <c r="O493" i="20"/>
  <c r="O492" i="20"/>
  <c r="O491" i="20"/>
  <c r="O490" i="20"/>
  <c r="O489" i="20"/>
  <c r="O488" i="20"/>
  <c r="O487" i="20"/>
  <c r="O486" i="20"/>
  <c r="O485" i="20"/>
  <c r="O484" i="20"/>
  <c r="O483" i="20"/>
  <c r="O482" i="20"/>
  <c r="O481" i="20"/>
  <c r="O480" i="20"/>
  <c r="O479" i="20"/>
  <c r="O478" i="20"/>
  <c r="O477" i="20"/>
  <c r="O476" i="20"/>
  <c r="O475" i="20"/>
  <c r="O474" i="20"/>
  <c r="O473" i="20"/>
  <c r="O472" i="20"/>
  <c r="O471" i="20"/>
  <c r="O470" i="20"/>
  <c r="O469" i="20"/>
  <c r="O468" i="20"/>
  <c r="O467" i="20"/>
  <c r="O466" i="20"/>
  <c r="O465" i="20"/>
  <c r="O464" i="20"/>
  <c r="O463" i="20"/>
  <c r="O462" i="20"/>
  <c r="O461" i="20"/>
  <c r="O460" i="20"/>
  <c r="O459" i="20"/>
  <c r="O458" i="20"/>
  <c r="O457" i="20"/>
  <c r="O456" i="20"/>
  <c r="O455" i="20"/>
  <c r="O454" i="20"/>
  <c r="O453" i="20"/>
  <c r="O452" i="20"/>
  <c r="O451" i="20"/>
  <c r="O450" i="20"/>
  <c r="O449" i="20"/>
  <c r="O448" i="20"/>
  <c r="O447" i="20"/>
  <c r="O446" i="20"/>
  <c r="O445" i="20"/>
  <c r="O444" i="20"/>
  <c r="O443" i="20"/>
  <c r="O442" i="20"/>
  <c r="O441" i="20"/>
  <c r="O440" i="20"/>
  <c r="O439" i="20"/>
  <c r="O438" i="20"/>
  <c r="O437" i="20"/>
  <c r="O436" i="20"/>
  <c r="O435" i="20"/>
  <c r="O434" i="20"/>
  <c r="O433" i="20"/>
  <c r="O432" i="20"/>
  <c r="O431" i="20"/>
  <c r="O430" i="20"/>
  <c r="O429" i="20"/>
  <c r="O428" i="20"/>
  <c r="O427" i="20"/>
  <c r="O426" i="20"/>
  <c r="O425" i="20"/>
  <c r="O424" i="20"/>
  <c r="O423" i="20"/>
  <c r="O422" i="20"/>
  <c r="O421" i="20"/>
  <c r="O420" i="20"/>
  <c r="O419" i="20"/>
  <c r="O418" i="20"/>
  <c r="O417" i="20"/>
  <c r="O416" i="20"/>
  <c r="O415" i="20"/>
  <c r="O414" i="20"/>
  <c r="O413" i="20"/>
  <c r="O412" i="20"/>
  <c r="O411" i="20"/>
  <c r="O410" i="20"/>
  <c r="O409" i="20"/>
  <c r="O408" i="20"/>
  <c r="O407" i="20"/>
  <c r="O406" i="20"/>
  <c r="O405" i="20"/>
  <c r="O404" i="20"/>
  <c r="O403" i="20"/>
  <c r="O402" i="20"/>
  <c r="O401" i="20"/>
  <c r="O400" i="20"/>
  <c r="O399" i="20"/>
  <c r="O398" i="20"/>
  <c r="O397" i="20"/>
  <c r="O396" i="20"/>
  <c r="O395" i="20"/>
  <c r="O394" i="20"/>
  <c r="O393" i="20"/>
  <c r="O392" i="20"/>
  <c r="O391" i="20"/>
  <c r="O390" i="20"/>
  <c r="O389" i="20"/>
  <c r="O388" i="20"/>
  <c r="O387" i="20"/>
  <c r="O386" i="20"/>
  <c r="O385" i="20"/>
  <c r="O384" i="20"/>
  <c r="O383" i="20"/>
  <c r="O382" i="20"/>
  <c r="O381" i="20"/>
  <c r="O380" i="20"/>
  <c r="O379" i="20"/>
  <c r="O378" i="20"/>
  <c r="O377" i="20"/>
  <c r="O376" i="20"/>
  <c r="O375" i="20"/>
  <c r="O374" i="20"/>
  <c r="O373" i="20"/>
  <c r="O372" i="20"/>
  <c r="O371" i="20"/>
  <c r="O370" i="20"/>
  <c r="O369" i="20"/>
  <c r="O368" i="20"/>
  <c r="O367" i="20"/>
  <c r="O366" i="20"/>
  <c r="O365" i="20"/>
  <c r="O364" i="20"/>
  <c r="O363" i="20"/>
  <c r="O362" i="20"/>
  <c r="O361" i="20"/>
  <c r="O360" i="20"/>
  <c r="O359" i="20"/>
  <c r="O358" i="20"/>
  <c r="O357" i="20"/>
  <c r="O356" i="20"/>
  <c r="O355" i="20"/>
  <c r="O354" i="20"/>
  <c r="O353" i="20"/>
  <c r="O352" i="20"/>
  <c r="O351" i="20"/>
  <c r="O350" i="20"/>
  <c r="O349" i="20"/>
  <c r="O348" i="20"/>
  <c r="O347" i="20"/>
  <c r="O346" i="20"/>
  <c r="O345" i="20"/>
  <c r="O344" i="20"/>
  <c r="O343" i="20"/>
  <c r="O342" i="20"/>
  <c r="O341" i="20"/>
  <c r="O340" i="20"/>
  <c r="O339" i="20"/>
  <c r="O338" i="20"/>
  <c r="O337" i="20"/>
  <c r="O336" i="20"/>
  <c r="O335" i="20"/>
  <c r="O334" i="20"/>
  <c r="O333" i="20"/>
  <c r="O332" i="20"/>
  <c r="O331" i="20"/>
  <c r="O330" i="20"/>
  <c r="O329" i="20"/>
  <c r="O328" i="20"/>
  <c r="O327" i="20"/>
  <c r="O326" i="20"/>
  <c r="O325" i="20"/>
  <c r="O324" i="20"/>
  <c r="O323" i="20"/>
  <c r="O322" i="20"/>
  <c r="O321" i="20"/>
  <c r="O320" i="20"/>
  <c r="O319" i="20"/>
  <c r="O318" i="20"/>
  <c r="O317" i="20"/>
  <c r="O316" i="20"/>
  <c r="O315" i="20"/>
  <c r="O314" i="20"/>
  <c r="O313" i="20"/>
  <c r="O312" i="20"/>
  <c r="O311" i="20"/>
  <c r="O310" i="20"/>
  <c r="O309" i="20"/>
  <c r="O308" i="20"/>
  <c r="O307" i="20"/>
  <c r="O306" i="20"/>
  <c r="O305" i="20"/>
  <c r="O304" i="20"/>
  <c r="O303" i="20"/>
  <c r="O302" i="20"/>
  <c r="O301" i="20"/>
  <c r="O300" i="20"/>
  <c r="O299" i="20"/>
  <c r="O298" i="20"/>
  <c r="O297" i="20"/>
  <c r="O296" i="20"/>
  <c r="O295" i="20"/>
  <c r="O294" i="20"/>
  <c r="O293" i="20"/>
  <c r="O292" i="20"/>
  <c r="O291" i="20"/>
  <c r="O290" i="20"/>
  <c r="O289" i="20"/>
  <c r="O288" i="20"/>
  <c r="O287" i="20"/>
  <c r="O286" i="20"/>
  <c r="O285" i="20"/>
  <c r="O284" i="20"/>
  <c r="O283" i="20"/>
  <c r="O282" i="20"/>
  <c r="O281" i="20"/>
  <c r="O280" i="20"/>
  <c r="O279" i="20"/>
  <c r="O278" i="20"/>
  <c r="O277" i="20"/>
  <c r="O276" i="20"/>
  <c r="O275" i="20"/>
  <c r="O274" i="20"/>
  <c r="O273" i="20"/>
  <c r="O272" i="20"/>
  <c r="O271" i="20"/>
  <c r="O270" i="20"/>
  <c r="O269" i="20"/>
  <c r="O268" i="20"/>
  <c r="O267" i="20"/>
  <c r="O266" i="20"/>
  <c r="O265" i="20"/>
  <c r="O264" i="20"/>
  <c r="O263" i="20"/>
  <c r="O262" i="20"/>
  <c r="O261" i="20"/>
  <c r="O260" i="20"/>
  <c r="O259" i="20"/>
  <c r="O258" i="20"/>
  <c r="O257" i="20"/>
  <c r="O256" i="20"/>
  <c r="O255" i="20"/>
  <c r="O254" i="20"/>
  <c r="O253" i="20"/>
  <c r="O252" i="20"/>
  <c r="O251" i="20"/>
  <c r="O250" i="20"/>
  <c r="O249" i="20"/>
  <c r="O248" i="20"/>
  <c r="O247" i="20"/>
  <c r="O246" i="20"/>
  <c r="O245" i="20"/>
  <c r="O244" i="20"/>
  <c r="O243" i="20"/>
  <c r="O242" i="20"/>
  <c r="O241" i="20"/>
  <c r="O240" i="20"/>
  <c r="O239" i="20"/>
  <c r="O238" i="20"/>
  <c r="O237" i="20"/>
  <c r="O236" i="20"/>
  <c r="O235" i="20"/>
  <c r="O234" i="20"/>
  <c r="O233" i="20"/>
  <c r="O232" i="20"/>
  <c r="O231" i="20"/>
  <c r="O230" i="20"/>
  <c r="O229" i="20"/>
  <c r="O228" i="20"/>
  <c r="O227" i="20"/>
  <c r="O226" i="20"/>
  <c r="O225" i="20"/>
  <c r="O224" i="20"/>
  <c r="O223" i="20"/>
  <c r="O222" i="20"/>
  <c r="O221" i="20"/>
  <c r="O220" i="20"/>
  <c r="O219" i="20"/>
  <c r="O218" i="20"/>
  <c r="O217" i="20"/>
  <c r="O216" i="20"/>
  <c r="O215" i="20"/>
  <c r="O214" i="20"/>
  <c r="O213" i="20"/>
  <c r="O212" i="20"/>
  <c r="O211" i="20"/>
  <c r="O210" i="20"/>
  <c r="O209" i="20"/>
  <c r="O208" i="20"/>
  <c r="O207" i="20"/>
  <c r="O206" i="20"/>
  <c r="O205" i="20"/>
  <c r="O204" i="20"/>
  <c r="O203" i="20"/>
  <c r="O202" i="20"/>
  <c r="O201" i="20"/>
  <c r="O200" i="20"/>
  <c r="O199" i="20"/>
  <c r="O198" i="20"/>
  <c r="O197" i="20"/>
  <c r="O196" i="20"/>
  <c r="O195" i="20"/>
  <c r="O194" i="20"/>
  <c r="O193" i="20"/>
  <c r="O192" i="20"/>
  <c r="O191" i="20"/>
  <c r="O190" i="20"/>
  <c r="O189" i="20"/>
  <c r="O188" i="20"/>
  <c r="O187" i="20"/>
  <c r="O186" i="20"/>
  <c r="O185" i="20"/>
  <c r="O184" i="20"/>
  <c r="O183" i="20"/>
  <c r="O182" i="20"/>
  <c r="O181" i="20"/>
  <c r="O180" i="20"/>
  <c r="O179" i="20"/>
  <c r="O178" i="20"/>
  <c r="O177" i="20"/>
  <c r="O176" i="20"/>
  <c r="O175" i="20"/>
  <c r="O174" i="20"/>
  <c r="O173" i="20"/>
  <c r="O172" i="20"/>
  <c r="O171" i="20"/>
  <c r="O170" i="20"/>
  <c r="O169" i="20"/>
  <c r="O168" i="20"/>
  <c r="O167" i="20"/>
  <c r="O166" i="20"/>
  <c r="O165" i="20"/>
  <c r="O164" i="20"/>
  <c r="O163" i="20"/>
  <c r="O162" i="20"/>
  <c r="O161" i="20"/>
  <c r="O160" i="20"/>
  <c r="O159" i="20"/>
  <c r="O158" i="20"/>
  <c r="O157" i="20"/>
  <c r="O156" i="20"/>
  <c r="O155" i="20"/>
  <c r="O154" i="20"/>
  <c r="O153" i="20"/>
  <c r="O152" i="20"/>
  <c r="O151" i="20"/>
  <c r="O150" i="20"/>
  <c r="O149" i="20"/>
  <c r="O148" i="20"/>
  <c r="O147" i="20"/>
  <c r="O146" i="20"/>
  <c r="O145" i="20"/>
  <c r="O144" i="20"/>
  <c r="O143" i="20"/>
  <c r="O142" i="20"/>
  <c r="O141" i="20"/>
  <c r="O140" i="20"/>
  <c r="O139" i="20"/>
  <c r="O138" i="20"/>
  <c r="O137" i="20"/>
  <c r="O136" i="20"/>
  <c r="O135" i="20"/>
  <c r="O134" i="20"/>
  <c r="O133" i="20"/>
  <c r="O132" i="20"/>
  <c r="O131" i="20"/>
  <c r="O130" i="20"/>
  <c r="O129" i="20"/>
  <c r="O128" i="20"/>
  <c r="O127" i="20"/>
  <c r="O126" i="20"/>
  <c r="O125" i="20"/>
  <c r="O124" i="20"/>
  <c r="O123" i="20"/>
  <c r="O122" i="20"/>
  <c r="O121" i="20"/>
  <c r="O120" i="20"/>
  <c r="O119" i="20"/>
  <c r="O118" i="20"/>
  <c r="O117" i="20"/>
  <c r="O116" i="20"/>
  <c r="O115" i="20"/>
  <c r="O114" i="20"/>
  <c r="O113" i="20"/>
  <c r="O112" i="20"/>
  <c r="O111" i="20"/>
  <c r="O110" i="20"/>
  <c r="O109" i="20"/>
  <c r="O108" i="20"/>
  <c r="O107" i="20"/>
  <c r="O106" i="20"/>
  <c r="O105" i="20"/>
  <c r="O104" i="20"/>
  <c r="O103" i="20"/>
  <c r="O102" i="20"/>
  <c r="O101" i="20"/>
  <c r="O100" i="20"/>
  <c r="O99" i="20"/>
  <c r="O98" i="20"/>
  <c r="O97" i="20"/>
  <c r="O96" i="20"/>
  <c r="O95" i="20"/>
  <c r="O94" i="20"/>
  <c r="O93" i="20"/>
  <c r="O92" i="20"/>
  <c r="O91" i="20"/>
  <c r="O90" i="20"/>
  <c r="O89" i="20"/>
  <c r="O88" i="20"/>
  <c r="O87" i="20"/>
  <c r="O86" i="20"/>
  <c r="O85" i="20"/>
  <c r="O84" i="20"/>
  <c r="O83" i="20"/>
  <c r="O82" i="20"/>
  <c r="O81" i="20"/>
  <c r="O80" i="20"/>
  <c r="O79" i="20"/>
  <c r="O78" i="20"/>
  <c r="O77" i="20"/>
  <c r="O76" i="20"/>
  <c r="O75" i="20"/>
  <c r="O74" i="20"/>
  <c r="O73" i="20"/>
  <c r="O72" i="20"/>
  <c r="O71" i="20"/>
  <c r="O70" i="20"/>
  <c r="O69" i="20"/>
  <c r="O68" i="20"/>
  <c r="O67" i="20"/>
  <c r="O66" i="20"/>
  <c r="O65" i="20"/>
  <c r="O64" i="20"/>
  <c r="O63" i="20"/>
  <c r="O62" i="20"/>
  <c r="O61" i="20"/>
  <c r="O60" i="20"/>
  <c r="O59" i="20"/>
  <c r="O58" i="20"/>
  <c r="O57" i="20"/>
  <c r="O56" i="20"/>
  <c r="O55" i="20"/>
  <c r="O54" i="20"/>
  <c r="O53" i="20"/>
  <c r="O52" i="20"/>
  <c r="O51" i="20"/>
  <c r="O50" i="20"/>
  <c r="O49" i="20"/>
  <c r="O48" i="20"/>
  <c r="O47" i="20"/>
  <c r="O46" i="20"/>
  <c r="O45" i="20"/>
  <c r="O44" i="20"/>
  <c r="O43" i="20"/>
  <c r="O42" i="20"/>
  <c r="O41" i="20"/>
  <c r="O40" i="20"/>
  <c r="O39" i="20"/>
  <c r="O38" i="20"/>
  <c r="O37" i="20"/>
  <c r="O36" i="20"/>
  <c r="O35" i="20"/>
  <c r="O34" i="20"/>
  <c r="O33" i="20"/>
  <c r="O32" i="20"/>
  <c r="O31" i="20"/>
  <c r="O30" i="20"/>
  <c r="O29" i="20"/>
  <c r="O28" i="20"/>
  <c r="O27" i="20"/>
  <c r="O26" i="20"/>
  <c r="O25" i="20"/>
  <c r="O24" i="20"/>
  <c r="O23" i="20"/>
  <c r="O22" i="20"/>
  <c r="O21" i="20"/>
  <c r="O20" i="20"/>
  <c r="O19" i="20"/>
  <c r="O18" i="20"/>
  <c r="O17" i="20"/>
  <c r="O16" i="20"/>
  <c r="O15" i="20"/>
  <c r="O14" i="20"/>
  <c r="O13" i="20"/>
  <c r="O12" i="20"/>
  <c r="O11" i="20"/>
  <c r="O10" i="20"/>
  <c r="O9" i="20"/>
  <c r="O8" i="20"/>
  <c r="O7" i="20"/>
  <c r="O6" i="20"/>
  <c r="O5" i="20"/>
  <c r="O4" i="20"/>
  <c r="O3" i="20"/>
  <c r="O2" i="20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2" i="2"/>
  <c r="C10" i="23"/>
  <c r="C8" i="22"/>
  <c r="E8" i="22" s="1"/>
  <c r="C9" i="22"/>
  <c r="E9" i="22" s="1"/>
  <c r="C10" i="22"/>
  <c r="E10" i="22" s="1"/>
  <c r="C10" i="21"/>
  <c r="E10" i="21" s="1"/>
  <c r="E3" i="2"/>
  <c r="E4" i="2"/>
  <c r="E5" i="2"/>
  <c r="E6" i="2"/>
  <c r="E7" i="2"/>
  <c r="E8" i="2"/>
  <c r="E9" i="2"/>
  <c r="E10" i="2"/>
  <c r="K30" i="23"/>
  <c r="B30" i="23"/>
  <c r="K23" i="23" s="1"/>
  <c r="K29" i="23"/>
  <c r="K28" i="23"/>
  <c r="K27" i="23"/>
  <c r="K26" i="23"/>
  <c r="K25" i="23"/>
  <c r="K24" i="23"/>
  <c r="K22" i="23"/>
  <c r="C9" i="23"/>
  <c r="C8" i="23"/>
  <c r="C7" i="23"/>
  <c r="C6" i="23"/>
  <c r="C5" i="23"/>
  <c r="C4" i="23"/>
  <c r="C3" i="23"/>
  <c r="C2" i="23"/>
  <c r="B30" i="22"/>
  <c r="L22" i="22" s="1"/>
  <c r="L29" i="22"/>
  <c r="L28" i="22"/>
  <c r="L27" i="22"/>
  <c r="L26" i="22"/>
  <c r="L25" i="22"/>
  <c r="L24" i="22"/>
  <c r="L23" i="22"/>
  <c r="L21" i="22"/>
  <c r="C7" i="22"/>
  <c r="E7" i="22" s="1"/>
  <c r="C6" i="22"/>
  <c r="E6" i="22" s="1"/>
  <c r="C5" i="22"/>
  <c r="E5" i="22" s="1"/>
  <c r="C4" i="22"/>
  <c r="E4" i="22" s="1"/>
  <c r="C3" i="22"/>
  <c r="E3" i="22" s="1"/>
  <c r="C2" i="22"/>
  <c r="K30" i="21"/>
  <c r="K29" i="21"/>
  <c r="K28" i="21"/>
  <c r="K27" i="21"/>
  <c r="K26" i="21"/>
  <c r="K25" i="21"/>
  <c r="K24" i="21"/>
  <c r="K22" i="21"/>
  <c r="B30" i="21"/>
  <c r="K23" i="21" s="1"/>
  <c r="C9" i="21"/>
  <c r="E9" i="21" s="1"/>
  <c r="C8" i="21"/>
  <c r="E8" i="21" s="1"/>
  <c r="C7" i="21"/>
  <c r="E7" i="21" s="1"/>
  <c r="C6" i="21"/>
  <c r="E6" i="21" s="1"/>
  <c r="C5" i="21"/>
  <c r="E5" i="21" s="1"/>
  <c r="C4" i="21"/>
  <c r="E4" i="21" s="1"/>
  <c r="C3" i="21"/>
  <c r="E3" i="21" s="1"/>
  <c r="C2" i="21"/>
  <c r="L29" i="2"/>
  <c r="L28" i="2"/>
  <c r="L27" i="2"/>
  <c r="L26" i="2"/>
  <c r="L25" i="2"/>
  <c r="L24" i="2"/>
  <c r="L23" i="2"/>
  <c r="L21" i="2"/>
  <c r="E12" i="21" l="1"/>
  <c r="K21" i="21" s="1"/>
  <c r="E12" i="22"/>
  <c r="L20" i="22" s="1"/>
  <c r="E12" i="2"/>
  <c r="L20" i="2" s="1"/>
  <c r="E9" i="23"/>
  <c r="E7" i="23"/>
  <c r="E4" i="23"/>
  <c r="E10" i="23"/>
  <c r="E3" i="23"/>
  <c r="E8" i="23"/>
  <c r="E6" i="23"/>
  <c r="E5" i="23"/>
  <c r="E12" i="23" l="1"/>
  <c r="K21" i="23" s="1"/>
  <c r="E10" i="20"/>
  <c r="E5" i="20"/>
  <c r="E7" i="20"/>
  <c r="E3" i="20"/>
  <c r="E9" i="20"/>
  <c r="E8" i="20"/>
  <c r="E4" i="20"/>
  <c r="E6" i="20"/>
  <c r="E12" i="20" l="1"/>
  <c r="L22" i="2"/>
</calcChain>
</file>

<file path=xl/sharedStrings.xml><?xml version="1.0" encoding="utf-8"?>
<sst xmlns="http://schemas.openxmlformats.org/spreadsheetml/2006/main" count="201" uniqueCount="56">
  <si>
    <t>Time</t>
  </si>
  <si>
    <t>centroid</t>
  </si>
  <si>
    <t>time</t>
  </si>
  <si>
    <t>SD</t>
  </si>
  <si>
    <t>control</t>
  </si>
  <si>
    <t>infinity</t>
  </si>
  <si>
    <t>observed value</t>
  </si>
  <si>
    <t>predicted value</t>
  </si>
  <si>
    <t>SSR</t>
  </si>
  <si>
    <t>N</t>
  </si>
  <si>
    <t>A</t>
  </si>
  <si>
    <t>B</t>
  </si>
  <si>
    <t>C</t>
  </si>
  <si>
    <t>D</t>
  </si>
  <si>
    <r>
      <t>k</t>
    </r>
    <r>
      <rPr>
        <vertAlign val="subscript"/>
        <sz val="10"/>
        <rFont val="Arial"/>
        <family val="2"/>
      </rPr>
      <t>1</t>
    </r>
  </si>
  <si>
    <r>
      <t>k</t>
    </r>
    <r>
      <rPr>
        <vertAlign val="subscript"/>
        <sz val="10"/>
        <rFont val="Arial"/>
        <family val="2"/>
      </rPr>
      <t>2</t>
    </r>
  </si>
  <si>
    <r>
      <t>k</t>
    </r>
    <r>
      <rPr>
        <vertAlign val="subscript"/>
        <sz val="10"/>
        <rFont val="Arial"/>
        <family val="2"/>
      </rPr>
      <t>3</t>
    </r>
  </si>
  <si>
    <t xml:space="preserve">D(t) = </t>
  </si>
  <si>
    <r>
      <t>M</t>
    </r>
    <r>
      <rPr>
        <u/>
        <vertAlign val="subscript"/>
        <sz val="10"/>
        <rFont val="Arial"/>
        <family val="2"/>
      </rPr>
      <t xml:space="preserve">t </t>
    </r>
    <r>
      <rPr>
        <u/>
        <sz val="10"/>
        <rFont val="Arial"/>
        <family val="2"/>
      </rPr>
      <t>- M</t>
    </r>
    <r>
      <rPr>
        <u/>
        <vertAlign val="subscript"/>
        <sz val="10"/>
        <rFont val="Arial"/>
        <family val="2"/>
      </rPr>
      <t>0</t>
    </r>
  </si>
  <si>
    <r>
      <t>M</t>
    </r>
    <r>
      <rPr>
        <vertAlign val="subscript"/>
        <sz val="10"/>
        <rFont val="Arial"/>
        <family val="2"/>
      </rPr>
      <t>∞</t>
    </r>
    <r>
      <rPr>
        <sz val="10"/>
        <rFont val="Arial"/>
        <family val="2"/>
      </rPr>
      <t xml:space="preserve"> - M</t>
    </r>
    <r>
      <rPr>
        <vertAlign val="subscript"/>
        <sz val="10"/>
        <rFont val="Arial"/>
        <family val="2"/>
      </rPr>
      <t>0</t>
    </r>
  </si>
  <si>
    <r>
      <t>N - (Ae</t>
    </r>
    <r>
      <rPr>
        <vertAlign val="superscript"/>
        <sz val="10"/>
        <rFont val="Arial"/>
        <family val="2"/>
      </rPr>
      <t>-k</t>
    </r>
    <r>
      <rPr>
        <vertAlign val="subscript"/>
        <sz val="10"/>
        <rFont val="Arial"/>
        <family val="2"/>
      </rPr>
      <t>1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+ Be</t>
    </r>
    <r>
      <rPr>
        <vertAlign val="superscript"/>
        <sz val="10"/>
        <rFont val="Arial"/>
        <family val="2"/>
      </rPr>
      <t>-k</t>
    </r>
    <r>
      <rPr>
        <vertAlign val="subscript"/>
        <sz val="10"/>
        <rFont val="Arial"/>
        <family val="2"/>
      </rPr>
      <t>2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+ Ce</t>
    </r>
    <r>
      <rPr>
        <vertAlign val="superscript"/>
        <sz val="10"/>
        <rFont val="Arial"/>
        <family val="2"/>
      </rPr>
      <t>-k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) </t>
    </r>
  </si>
  <si>
    <t>Changing variables</t>
  </si>
  <si>
    <t>sum</t>
  </si>
  <si>
    <t>*N</t>
  </si>
  <si>
    <t>IPTG</t>
  </si>
  <si>
    <t>ONPF</t>
  </si>
  <si>
    <t>apo</t>
  </si>
  <si>
    <t>DNA</t>
  </si>
  <si>
    <t>ONPFDNA</t>
  </si>
  <si>
    <t>APO</t>
  </si>
  <si>
    <t>fast</t>
  </si>
  <si>
    <t>med</t>
  </si>
  <si>
    <t>slow</t>
  </si>
  <si>
    <t>&lt;10^-5</t>
  </si>
  <si>
    <t>~10^-2</t>
  </si>
  <si>
    <t>~10^-4</t>
  </si>
  <si>
    <t>2 med -&gt; slow</t>
  </si>
  <si>
    <t>2 med  -&gt; slow</t>
  </si>
  <si>
    <t>3 fast/med -&gt; slow</t>
  </si>
  <si>
    <t>1 fast -&gt; med</t>
  </si>
  <si>
    <t>1 med -&gt; slow</t>
  </si>
  <si>
    <t>apo -&gt; DNA</t>
  </si>
  <si>
    <t>apo -&gt; IPTG</t>
  </si>
  <si>
    <t>DNA -&gt; IPTG</t>
  </si>
  <si>
    <t>apo -&gt; ONPF</t>
  </si>
  <si>
    <t>ONPF -&gt; ONPFDNA</t>
  </si>
  <si>
    <t>TMG</t>
  </si>
  <si>
    <t>Replicate 1</t>
  </si>
  <si>
    <t>Replicate 2</t>
  </si>
  <si>
    <t>Replicate 3</t>
  </si>
  <si>
    <t>Replicate 4</t>
  </si>
  <si>
    <t>Replicate5</t>
  </si>
  <si>
    <t>average</t>
  </si>
  <si>
    <t>Replicate 5</t>
  </si>
  <si>
    <t>Charge</t>
  </si>
  <si>
    <t>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</si>
</sst>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E+00"/>
    <numFmt numFmtId="166" formatCode="0.0000"/>
  </numFmts>
  <fonts count="11" x14ac:knownFonts="1">
    <font>
      <sz val="10"/>
      <name val="Arial"/>
    </font>
    <font>
      <sz val="8"/>
      <name val="Arial"/>
      <family val="2"/>
    </font>
    <font>
      <vertAlign val="subscript"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u/>
      <vertAlign val="sub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2" fontId="0" fillId="3" borderId="1" xfId="0" applyNumberForma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2" fontId="0" fillId="4" borderId="1" xfId="0" applyNumberForma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64" fontId="0" fillId="5" borderId="1" xfId="0" applyNumberFormat="1" applyFill="1" applyBorder="1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/>
    </xf>
    <xf numFmtId="0" fontId="0" fillId="2" borderId="0" xfId="0" applyFill="1"/>
    <xf numFmtId="2" fontId="0" fillId="0" borderId="0" xfId="0" applyNumberFormat="1"/>
    <xf numFmtId="0" fontId="3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5" borderId="0" xfId="0" applyFont="1" applyFill="1" applyBorder="1" applyAlignment="1">
      <alignment horizontal="center" vertical="center" wrapText="1"/>
    </xf>
    <xf numFmtId="165" fontId="0" fillId="5" borderId="1" xfId="0" applyNumberFormat="1" applyFill="1" applyBorder="1" applyAlignment="1">
      <alignment horizontal="center" vertical="center" wrapText="1"/>
    </xf>
    <xf numFmtId="0" fontId="0" fillId="6" borderId="1" xfId="0" applyFill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6" fontId="9" fillId="0" borderId="0" xfId="0" applyNumberFormat="1" applyFont="1" applyAlignment="1">
      <alignment wrapText="1"/>
    </xf>
    <xf numFmtId="1" fontId="9" fillId="0" borderId="0" xfId="0" applyNumberFormat="1" applyFont="1"/>
    <xf numFmtId="0" fontId="10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2" fontId="0" fillId="3" borderId="1" xfId="0" applyNumberForma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6" borderId="1" xfId="0" applyNumberFormat="1" applyFill="1" applyBorder="1"/>
    <xf numFmtId="2" fontId="0" fillId="6" borderId="1" xfId="0" applyNumberFormat="1" applyFill="1" applyBorder="1" applyAlignment="1">
      <alignment horizontal="right"/>
    </xf>
    <xf numFmtId="2" fontId="0" fillId="6" borderId="1" xfId="0" applyNumberFormat="1" applyFill="1" applyBorder="1" applyAlignment="1">
      <alignment horizontal="right" vertical="center"/>
    </xf>
    <xf numFmtId="0" fontId="3" fillId="0" borderId="0" xfId="0" applyFont="1" applyAlignment="1">
      <alignment horizontal="center" vertical="center" wrapText="1"/>
    </xf>
    <xf numFmtId="165" fontId="3" fillId="5" borderId="1" xfId="0" applyNumberFormat="1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IPTG</a:t>
            </a:r>
            <a:r>
              <a:rPr lang="en-US" baseline="0"/>
              <a:t> - </a:t>
            </a:r>
            <a:r>
              <a:rPr lang="en-US" sz="1200" b="1" i="0" u="none" strike="noStrike" baseline="0">
                <a:effectLst/>
              </a:rPr>
              <a:t>ALHAPSQIVAA</a:t>
            </a:r>
            <a:endParaRPr lang="en-US" baseline="0"/>
          </a:p>
        </c:rich>
      </c:tx>
      <c:layout>
        <c:manualLayout>
          <c:xMode val="edge"/>
          <c:yMode val="edge"/>
          <c:x val="0.41271391076115499"/>
          <c:y val="4.545972609454949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7306586676665"/>
          <c:y val="0.24299909221313401"/>
          <c:w val="0.74288338957630295"/>
          <c:h val="0.49067124389190497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90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'Single peptide fitting IPTG'!$D$2:$D$10</c:f>
                <c:numCache>
                  <c:formatCode>General</c:formatCode>
                  <c:ptCount val="9"/>
                  <c:pt idx="0">
                    <c:v>8.3186537372581717E-3</c:v>
                  </c:pt>
                  <c:pt idx="1">
                    <c:v>4.0127920454488999E-2</c:v>
                  </c:pt>
                  <c:pt idx="2">
                    <c:v>0</c:v>
                  </c:pt>
                  <c:pt idx="3">
                    <c:v>0.10561391953712243</c:v>
                  </c:pt>
                  <c:pt idx="4">
                    <c:v>7.1847059786718598E-2</c:v>
                  </c:pt>
                  <c:pt idx="5">
                    <c:v>7.0455659815224447E-2</c:v>
                  </c:pt>
                  <c:pt idx="6">
                    <c:v>4.8318733427110863E-2</c:v>
                  </c:pt>
                  <c:pt idx="7">
                    <c:v>6.9955700268094168E-2</c:v>
                  </c:pt>
                  <c:pt idx="8">
                    <c:v>7.0329936726835268E-2</c:v>
                  </c:pt>
                </c:numCache>
              </c:numRef>
            </c:plus>
            <c:minus>
              <c:numRef>
                <c:f>'Single peptide fitting IPTG'!$D$2:$D$10</c:f>
                <c:numCache>
                  <c:formatCode>General</c:formatCode>
                  <c:ptCount val="9"/>
                  <c:pt idx="0">
                    <c:v>8.3186537372581717E-3</c:v>
                  </c:pt>
                  <c:pt idx="1">
                    <c:v>4.0127920454488999E-2</c:v>
                  </c:pt>
                  <c:pt idx="2">
                    <c:v>0</c:v>
                  </c:pt>
                  <c:pt idx="3">
                    <c:v>0.10561391953712243</c:v>
                  </c:pt>
                  <c:pt idx="4">
                    <c:v>7.1847059786718598E-2</c:v>
                  </c:pt>
                  <c:pt idx="5">
                    <c:v>7.0455659815224447E-2</c:v>
                  </c:pt>
                  <c:pt idx="6">
                    <c:v>4.8318733427110863E-2</c:v>
                  </c:pt>
                  <c:pt idx="7">
                    <c:v>6.9955700268094168E-2</c:v>
                  </c:pt>
                  <c:pt idx="8">
                    <c:v>7.0329936726835268E-2</c:v>
                  </c:pt>
                </c:numCache>
              </c:numRef>
            </c:minus>
            <c:spPr>
              <a:ln w="12700">
                <a:solidFill>
                  <a:srgbClr val="000000"/>
                </a:solidFill>
                <a:prstDash val="solid"/>
              </a:ln>
            </c:spPr>
          </c:errBars>
          <c:xVal>
            <c:numRef>
              <c:f>'Single peptide fitting IPTG'!$A$2:$A$10</c:f>
              <c:numCache>
                <c:formatCode>General</c:formatCode>
                <c:ptCount val="9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300</c:v>
                </c:pt>
                <c:pt idx="5">
                  <c:v>1500</c:v>
                </c:pt>
                <c:pt idx="6">
                  <c:v>3600</c:v>
                </c:pt>
                <c:pt idx="7">
                  <c:v>7200</c:v>
                </c:pt>
                <c:pt idx="8">
                  <c:v>14400</c:v>
                </c:pt>
              </c:numCache>
            </c:numRef>
          </c:xVal>
          <c:yVal>
            <c:numRef>
              <c:f>'Single peptide fitting IPTG'!$B$2:$B$10</c:f>
              <c:numCache>
                <c:formatCode>0.00</c:formatCode>
                <c:ptCount val="9"/>
                <c:pt idx="0">
                  <c:v>-3.7854889591161147E-3</c:v>
                </c:pt>
                <c:pt idx="1">
                  <c:v>0.64116719242908771</c:v>
                </c:pt>
                <c:pt idx="2">
                  <c:v>0.58044164037843804</c:v>
                </c:pt>
                <c:pt idx="3">
                  <c:v>0.90347003154558747</c:v>
                </c:pt>
                <c:pt idx="4">
                  <c:v>0.94321766561505149</c:v>
                </c:pt>
                <c:pt idx="5">
                  <c:v>1.2933753943216364</c:v>
                </c:pt>
                <c:pt idx="6">
                  <c:v>1.5167192429023146</c:v>
                </c:pt>
                <c:pt idx="7">
                  <c:v>1.8529968454261911</c:v>
                </c:pt>
                <c:pt idx="8">
                  <c:v>1.9791798107257579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E3-C44C-899C-62A005797FB7}"/>
            </c:ext>
          </c:extLst>
        </c:ser>
        <c:ser>
          <c:idx val="1"/>
          <c:order val="1"/>
          <c:spPr>
            <a:ln w="3175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'Single peptide fitting IPTG'!$A$2:$A$10</c:f>
              <c:numCache>
                <c:formatCode>General</c:formatCode>
                <c:ptCount val="9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300</c:v>
                </c:pt>
                <c:pt idx="5">
                  <c:v>1500</c:v>
                </c:pt>
                <c:pt idx="6">
                  <c:v>3600</c:v>
                </c:pt>
                <c:pt idx="7">
                  <c:v>7200</c:v>
                </c:pt>
                <c:pt idx="8">
                  <c:v>14400</c:v>
                </c:pt>
              </c:numCache>
            </c:numRef>
          </c:xVal>
          <c:yVal>
            <c:numRef>
              <c:f>'Single peptide fitting IPTG'!$C$2:$C$10</c:f>
              <c:numCache>
                <c:formatCode>0.00</c:formatCode>
                <c:ptCount val="9"/>
                <c:pt idx="0">
                  <c:v>-3.5024390498961111E-8</c:v>
                </c:pt>
                <c:pt idx="1">
                  <c:v>0.56587556274701978</c:v>
                </c:pt>
                <c:pt idx="2">
                  <c:v>0.69045851802938962</c:v>
                </c:pt>
                <c:pt idx="3">
                  <c:v>0.76536781949342192</c:v>
                </c:pt>
                <c:pt idx="4">
                  <c:v>0.94757993530080853</c:v>
                </c:pt>
                <c:pt idx="5">
                  <c:v>1.2775041864852117</c:v>
                </c:pt>
                <c:pt idx="6">
                  <c:v>1.6003794882460474</c:v>
                </c:pt>
                <c:pt idx="7">
                  <c:v>1.8226649417154368</c:v>
                </c:pt>
                <c:pt idx="8">
                  <c:v>1.9640576912915257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E3-C44C-899C-62A005797F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1597256"/>
        <c:axId val="-2137295048"/>
      </c:scatterChart>
      <c:valAx>
        <c:axId val="2101597256"/>
        <c:scaling>
          <c:orientation val="minMax"/>
          <c:max val="15000"/>
        </c:scaling>
        <c:delete val="0"/>
        <c:axPos val="b"/>
        <c:title>
          <c:tx>
            <c:rich>
              <a:bodyPr/>
              <a:lstStyle/>
              <a:p>
                <a:pPr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Exchange time (min)</a:t>
                </a:r>
              </a:p>
            </c:rich>
          </c:tx>
          <c:layout>
            <c:manualLayout>
              <c:xMode val="edge"/>
              <c:yMode val="edge"/>
              <c:x val="0.37461567304087001"/>
              <c:y val="0.8598428248794479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295048"/>
        <c:crosses val="autoZero"/>
        <c:crossBetween val="midCat"/>
      </c:valAx>
      <c:valAx>
        <c:axId val="-2137295048"/>
        <c:scaling>
          <c:orientation val="minMax"/>
          <c:max val="5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deuteirum level (Da)</a:t>
                </a:r>
              </a:p>
            </c:rich>
          </c:tx>
          <c:layout>
            <c:manualLayout>
              <c:xMode val="edge"/>
              <c:yMode val="edge"/>
              <c:x val="4.1271341082364701E-2"/>
              <c:y val="0.24767228224378901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1597256"/>
        <c:crosses val="autoZero"/>
        <c:crossBetween val="midCat"/>
        <c:majorUnit val="1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ONPF - </a:t>
            </a:r>
            <a:r>
              <a:rPr lang="en-US" sz="1200" b="1" i="0" u="none" strike="noStrike" baseline="0">
                <a:effectLst/>
              </a:rPr>
              <a:t>ALHAPSQIVAA</a:t>
            </a:r>
            <a:endParaRPr lang="en-US"/>
          </a:p>
        </c:rich>
      </c:tx>
      <c:layout>
        <c:manualLayout>
          <c:xMode val="edge"/>
          <c:yMode val="edge"/>
          <c:x val="0.31112660917385299"/>
          <c:y val="4.575264389022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048118985126899"/>
          <c:y val="0.24299909221313401"/>
          <c:w val="0.73970878640170001"/>
          <c:h val="0.49067124389190497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90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'Single peptide fitting ONPF'!$D$2:$D$10</c:f>
                <c:numCache>
                  <c:formatCode>General</c:formatCode>
                  <c:ptCount val="9"/>
                  <c:pt idx="0">
                    <c:v>1.0307764064043049E-2</c:v>
                  </c:pt>
                  <c:pt idx="1">
                    <c:v>6.913935203625643E-2</c:v>
                  </c:pt>
                  <c:pt idx="2">
                    <c:v>0</c:v>
                  </c:pt>
                  <c:pt idx="3">
                    <c:v>0.16487242542848618</c:v>
                  </c:pt>
                  <c:pt idx="4">
                    <c:v>5.6659803505931236E-2</c:v>
                  </c:pt>
                  <c:pt idx="5">
                    <c:v>0.1292861812672603</c:v>
                  </c:pt>
                  <c:pt idx="6">
                    <c:v>0.14526842969710824</c:v>
                  </c:pt>
                  <c:pt idx="7">
                    <c:v>0.1776220237845863</c:v>
                  </c:pt>
                  <c:pt idx="8">
                    <c:v>3.7859388972007434E-2</c:v>
                  </c:pt>
                </c:numCache>
              </c:numRef>
            </c:plus>
            <c:minus>
              <c:numRef>
                <c:f>'Single peptide fitting ONPF'!$D$2:$D$10</c:f>
                <c:numCache>
                  <c:formatCode>General</c:formatCode>
                  <c:ptCount val="9"/>
                  <c:pt idx="0">
                    <c:v>1.0307764064043049E-2</c:v>
                  </c:pt>
                  <c:pt idx="1">
                    <c:v>6.913935203625643E-2</c:v>
                  </c:pt>
                  <c:pt idx="2">
                    <c:v>0</c:v>
                  </c:pt>
                  <c:pt idx="3">
                    <c:v>0.16487242542848618</c:v>
                  </c:pt>
                  <c:pt idx="4">
                    <c:v>5.6659803505931236E-2</c:v>
                  </c:pt>
                  <c:pt idx="5">
                    <c:v>0.1292861812672603</c:v>
                  </c:pt>
                  <c:pt idx="6">
                    <c:v>0.14526842969710824</c:v>
                  </c:pt>
                  <c:pt idx="7">
                    <c:v>0.1776220237845863</c:v>
                  </c:pt>
                  <c:pt idx="8">
                    <c:v>3.7859388972007434E-2</c:v>
                  </c:pt>
                </c:numCache>
              </c:numRef>
            </c:minus>
          </c:errBars>
          <c:xVal>
            <c:numRef>
              <c:f>'Single peptide fitting ONPF'!$A$2:$A$10</c:f>
              <c:numCache>
                <c:formatCode>General</c:formatCode>
                <c:ptCount val="9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300</c:v>
                </c:pt>
                <c:pt idx="5">
                  <c:v>1500</c:v>
                </c:pt>
                <c:pt idx="6">
                  <c:v>3600</c:v>
                </c:pt>
                <c:pt idx="7">
                  <c:v>7200</c:v>
                </c:pt>
                <c:pt idx="8">
                  <c:v>14400</c:v>
                </c:pt>
              </c:numCache>
            </c:numRef>
          </c:xVal>
          <c:yVal>
            <c:numRef>
              <c:f>'Single peptide fitting ONPF'!$B$2:$B$10</c:f>
              <c:numCache>
                <c:formatCode>0.00</c:formatCode>
                <c:ptCount val="9"/>
                <c:pt idx="0">
                  <c:v>-7.8864353292504459E-4</c:v>
                </c:pt>
                <c:pt idx="1">
                  <c:v>1.1033123028390024</c:v>
                </c:pt>
                <c:pt idx="2">
                  <c:v>2.1608832807572349</c:v>
                </c:pt>
                <c:pt idx="3">
                  <c:v>2.0039432176653427</c:v>
                </c:pt>
                <c:pt idx="4">
                  <c:v>1.9232386961095018</c:v>
                </c:pt>
                <c:pt idx="5">
                  <c:v>2.7358044164037629</c:v>
                </c:pt>
                <c:pt idx="6">
                  <c:v>3.2783911671924741</c:v>
                </c:pt>
                <c:pt idx="7">
                  <c:v>3.5954258675079589</c:v>
                </c:pt>
                <c:pt idx="8">
                  <c:v>4.1251314405885218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95-6A4C-ADE0-DAFD56EBAB2B}"/>
            </c:ext>
          </c:extLst>
        </c:ser>
        <c:ser>
          <c:idx val="1"/>
          <c:order val="1"/>
          <c:spPr>
            <a:ln w="3175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'Single peptide fitting ONPF'!$A$2:$A$10</c:f>
              <c:numCache>
                <c:formatCode>General</c:formatCode>
                <c:ptCount val="9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300</c:v>
                </c:pt>
                <c:pt idx="5">
                  <c:v>1500</c:v>
                </c:pt>
                <c:pt idx="6">
                  <c:v>3600</c:v>
                </c:pt>
                <c:pt idx="7">
                  <c:v>7200</c:v>
                </c:pt>
                <c:pt idx="8">
                  <c:v>14400</c:v>
                </c:pt>
              </c:numCache>
            </c:numRef>
          </c:xVal>
          <c:yVal>
            <c:numRef>
              <c:f>'Single peptide fitting ONPF'!$C$2:$C$10</c:f>
              <c:numCache>
                <c:formatCode>0.00</c:formatCode>
                <c:ptCount val="9"/>
                <c:pt idx="0">
                  <c:v>-6.542841823886647E-10</c:v>
                </c:pt>
                <c:pt idx="1">
                  <c:v>1.2903470947659708</c:v>
                </c:pt>
                <c:pt idx="2">
                  <c:v>1.5856765187359789</c:v>
                </c:pt>
                <c:pt idx="3">
                  <c:v>1.766318008005419</c:v>
                </c:pt>
                <c:pt idx="4">
                  <c:v>2.151879144177705</c:v>
                </c:pt>
                <c:pt idx="5">
                  <c:v>2.6591702285116896</c:v>
                </c:pt>
                <c:pt idx="6">
                  <c:v>3.2085982225432197</c:v>
                </c:pt>
                <c:pt idx="7">
                  <c:v>3.6745848497019526</c:v>
                </c:pt>
                <c:pt idx="8">
                  <c:v>4.1013838011523553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95-6A4C-ADE0-DAFD56EBA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8965368"/>
        <c:axId val="-2134599672"/>
      </c:scatterChart>
      <c:valAx>
        <c:axId val="-2128965368"/>
        <c:scaling>
          <c:orientation val="minMax"/>
          <c:max val="15000"/>
        </c:scaling>
        <c:delete val="0"/>
        <c:axPos val="b"/>
        <c:title>
          <c:tx>
            <c:rich>
              <a:bodyPr/>
              <a:lstStyle/>
              <a:p>
                <a:pPr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Exchange time (min)</a:t>
                </a:r>
              </a:p>
            </c:rich>
          </c:tx>
          <c:layout>
            <c:manualLayout>
              <c:xMode val="edge"/>
              <c:yMode val="edge"/>
              <c:x val="0.37461567304087001"/>
              <c:y val="0.8598428248794479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4599672"/>
        <c:crosses val="autoZero"/>
        <c:crossBetween val="midCat"/>
      </c:valAx>
      <c:valAx>
        <c:axId val="-2134599672"/>
        <c:scaling>
          <c:orientation val="minMax"/>
          <c:max val="5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deuteirum level (Da)</a:t>
                </a:r>
              </a:p>
            </c:rich>
          </c:tx>
          <c:layout>
            <c:manualLayout>
              <c:xMode val="edge"/>
              <c:yMode val="edge"/>
              <c:x val="4.1271341082364701E-2"/>
              <c:y val="0.24767228224378901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965368"/>
        <c:crosses val="autoZero"/>
        <c:crossBetween val="midCat"/>
        <c:majorUnit val="1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DNA</a:t>
            </a:r>
            <a:r>
              <a:rPr lang="en-US" baseline="0"/>
              <a:t> - </a:t>
            </a:r>
            <a:r>
              <a:rPr lang="en-US" sz="1200" b="1" i="0" u="none" strike="noStrike" baseline="0">
                <a:effectLst/>
              </a:rPr>
              <a:t>ALHAPSQIVAA</a:t>
            </a:r>
            <a:endParaRPr lang="en-US"/>
          </a:p>
        </c:rich>
      </c:tx>
      <c:layout>
        <c:manualLayout>
          <c:xMode val="edge"/>
          <c:yMode val="edge"/>
          <c:x val="0.30795200599924999"/>
          <c:y val="4.156854347181500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0077058032629"/>
          <c:y val="0.24299909221313401"/>
          <c:w val="0.74011304749024298"/>
          <c:h val="0.49067124389190497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90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'Single peptide fitting DNA'!$D$2:$D$10</c:f>
                <c:numCache>
                  <c:formatCode>General</c:formatCode>
                  <c:ptCount val="9"/>
                  <c:pt idx="0">
                    <c:v>2.463567873366734E-2</c:v>
                  </c:pt>
                  <c:pt idx="1">
                    <c:v>9.3939696969224926E-2</c:v>
                  </c:pt>
                  <c:pt idx="2">
                    <c:v>0.19162593770152481</c:v>
                  </c:pt>
                  <c:pt idx="3">
                    <c:v>0.14660377439433489</c:v>
                  </c:pt>
                  <c:pt idx="4">
                    <c:v>0.1209224958393063</c:v>
                  </c:pt>
                  <c:pt idx="5">
                    <c:v>9.249324299646787E-2</c:v>
                  </c:pt>
                  <c:pt idx="6">
                    <c:v>0.18469253729732571</c:v>
                  </c:pt>
                  <c:pt idx="7">
                    <c:v>0.19157418058464459</c:v>
                  </c:pt>
                  <c:pt idx="8">
                    <c:v>0.30591229679981435</c:v>
                  </c:pt>
                </c:numCache>
              </c:numRef>
            </c:plus>
            <c:minus>
              <c:numRef>
                <c:f>'Single peptide fitting DNA'!$D$2:$D$10</c:f>
                <c:numCache>
                  <c:formatCode>General</c:formatCode>
                  <c:ptCount val="9"/>
                  <c:pt idx="0">
                    <c:v>2.463567873366734E-2</c:v>
                  </c:pt>
                  <c:pt idx="1">
                    <c:v>9.3939696969224926E-2</c:v>
                  </c:pt>
                  <c:pt idx="2">
                    <c:v>0.19162593770152481</c:v>
                  </c:pt>
                  <c:pt idx="3">
                    <c:v>0.14660377439433489</c:v>
                  </c:pt>
                  <c:pt idx="4">
                    <c:v>0.1209224958393063</c:v>
                  </c:pt>
                  <c:pt idx="5">
                    <c:v>9.249324299646787E-2</c:v>
                  </c:pt>
                  <c:pt idx="6">
                    <c:v>0.18469253729732571</c:v>
                  </c:pt>
                  <c:pt idx="7">
                    <c:v>0.19157418058464459</c:v>
                  </c:pt>
                  <c:pt idx="8">
                    <c:v>0.30591229679981435</c:v>
                  </c:pt>
                </c:numCache>
              </c:numRef>
            </c:minus>
            <c:spPr>
              <a:ln w="12700">
                <a:solidFill>
                  <a:srgbClr val="000000"/>
                </a:solidFill>
                <a:prstDash val="solid"/>
              </a:ln>
            </c:spPr>
          </c:errBars>
          <c:xVal>
            <c:numRef>
              <c:f>'Single peptide fitting DNA'!$A$2:$A$10</c:f>
              <c:numCache>
                <c:formatCode>General</c:formatCode>
                <c:ptCount val="9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300</c:v>
                </c:pt>
                <c:pt idx="5">
                  <c:v>1500</c:v>
                </c:pt>
                <c:pt idx="6">
                  <c:v>3600</c:v>
                </c:pt>
                <c:pt idx="7">
                  <c:v>7200</c:v>
                </c:pt>
                <c:pt idx="8">
                  <c:v>14400</c:v>
                </c:pt>
              </c:numCache>
            </c:numRef>
          </c:xVal>
          <c:yVal>
            <c:numRef>
              <c:f>'Single peptide fitting DNA'!$B$2:$B$10</c:f>
              <c:numCache>
                <c:formatCode>0.00</c:formatCode>
                <c:ptCount val="9"/>
                <c:pt idx="0">
                  <c:v>1.0252365930536014E-2</c:v>
                </c:pt>
                <c:pt idx="1">
                  <c:v>1.0851735015770643</c:v>
                </c:pt>
                <c:pt idx="2">
                  <c:v>1.4053627760253249</c:v>
                </c:pt>
                <c:pt idx="3">
                  <c:v>1.4984227129337913</c:v>
                </c:pt>
                <c:pt idx="4">
                  <c:v>1.3556782334384949</c:v>
                </c:pt>
                <c:pt idx="5">
                  <c:v>1.5725552050473943</c:v>
                </c:pt>
                <c:pt idx="6">
                  <c:v>1.8580441640379872</c:v>
                </c:pt>
                <c:pt idx="7">
                  <c:v>2.0189274447948633</c:v>
                </c:pt>
                <c:pt idx="8">
                  <c:v>2.1561514195582498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69-D647-B12E-72D7B78C2897}"/>
            </c:ext>
          </c:extLst>
        </c:ser>
        <c:ser>
          <c:idx val="1"/>
          <c:order val="1"/>
          <c:spPr>
            <a:ln w="3175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'Single peptide fitting DNA'!$A$2:$A$10</c:f>
              <c:numCache>
                <c:formatCode>General</c:formatCode>
                <c:ptCount val="9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300</c:v>
                </c:pt>
                <c:pt idx="5">
                  <c:v>1500</c:v>
                </c:pt>
                <c:pt idx="6">
                  <c:v>3600</c:v>
                </c:pt>
                <c:pt idx="7">
                  <c:v>7200</c:v>
                </c:pt>
                <c:pt idx="8">
                  <c:v>14400</c:v>
                </c:pt>
              </c:numCache>
            </c:numRef>
          </c:xVal>
          <c:yVal>
            <c:numRef>
              <c:f>'Single peptide fitting DNA'!$C$2:$C$10</c:f>
              <c:numCache>
                <c:formatCode>0.00</c:formatCode>
                <c:ptCount val="9"/>
                <c:pt idx="0" formatCode="General">
                  <c:v>-3.1554424850810392E-8</c:v>
                </c:pt>
                <c:pt idx="1">
                  <c:v>1.1407423668821455</c:v>
                </c:pt>
                <c:pt idx="2">
                  <c:v>1.3264027560078304</c:v>
                </c:pt>
                <c:pt idx="3">
                  <c:v>1.4182002974039714</c:v>
                </c:pt>
                <c:pt idx="4">
                  <c:v>1.5206131189257794</c:v>
                </c:pt>
                <c:pt idx="5">
                  <c:v>1.5893815549384431</c:v>
                </c:pt>
                <c:pt idx="6">
                  <c:v>1.7015138972083825</c:v>
                </c:pt>
                <c:pt idx="7">
                  <c:v>1.8824298020093462</c:v>
                </c:pt>
                <c:pt idx="8">
                  <c:v>2.2245013909445159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69-D647-B12E-72D7B78C2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1996472"/>
        <c:axId val="2102060360"/>
      </c:scatterChart>
      <c:valAx>
        <c:axId val="-2131996472"/>
        <c:scaling>
          <c:orientation val="minMax"/>
          <c:max val="15000"/>
        </c:scaling>
        <c:delete val="0"/>
        <c:axPos val="b"/>
        <c:title>
          <c:tx>
            <c:rich>
              <a:bodyPr/>
              <a:lstStyle/>
              <a:p>
                <a:pPr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Exchange time (min)</a:t>
                </a:r>
              </a:p>
            </c:rich>
          </c:tx>
          <c:layout>
            <c:manualLayout>
              <c:xMode val="edge"/>
              <c:yMode val="edge"/>
              <c:x val="0.37461567304087001"/>
              <c:y val="0.8598428248794479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2060360"/>
        <c:crosses val="autoZero"/>
        <c:crossBetween val="midCat"/>
      </c:valAx>
      <c:valAx>
        <c:axId val="2102060360"/>
        <c:scaling>
          <c:orientation val="minMax"/>
          <c:max val="5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deuteirum level (Da)</a:t>
                </a:r>
              </a:p>
            </c:rich>
          </c:tx>
          <c:layout>
            <c:manualLayout>
              <c:xMode val="edge"/>
              <c:yMode val="edge"/>
              <c:x val="4.1271341082364701E-2"/>
              <c:y val="0.24767228224378901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1996472"/>
        <c:crosses val="autoZero"/>
        <c:crossBetween val="midCat"/>
        <c:majorUnit val="1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ONPFDNA - </a:t>
            </a:r>
            <a:r>
              <a:rPr lang="en-US" sz="1200" b="1" i="0" u="none" strike="noStrike" baseline="0">
                <a:effectLst/>
              </a:rPr>
              <a:t>ALHAPSQIVAA</a:t>
            </a:r>
            <a:endParaRPr lang="en-US"/>
          </a:p>
        </c:rich>
      </c:tx>
      <c:layout>
        <c:manualLayout>
          <c:xMode val="edge"/>
          <c:yMode val="edge"/>
          <c:x val="0.31112660917385299"/>
          <c:y val="4.575264389022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026388808422001"/>
          <c:y val="0.24299909221313401"/>
          <c:w val="0.73992600580803902"/>
          <c:h val="0.49067124389190497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90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'Single peptide fitting ONPFDNA'!$D$2:$D$10</c:f>
                <c:numCache>
                  <c:formatCode>General</c:formatCode>
                  <c:ptCount val="9"/>
                  <c:pt idx="0">
                    <c:v>3.6968455021310601E-3</c:v>
                  </c:pt>
                  <c:pt idx="1">
                    <c:v>0.14495631525850225</c:v>
                  </c:pt>
                  <c:pt idx="2">
                    <c:v>0</c:v>
                  </c:pt>
                  <c:pt idx="3">
                    <c:v>0.15394696056326052</c:v>
                  </c:pt>
                  <c:pt idx="4">
                    <c:v>0.10348389568750234</c:v>
                  </c:pt>
                  <c:pt idx="5">
                    <c:v>0.17465871483172971</c:v>
                  </c:pt>
                  <c:pt idx="6">
                    <c:v>0.20273361010615992</c:v>
                  </c:pt>
                  <c:pt idx="7">
                    <c:v>0.16215013619071159</c:v>
                  </c:pt>
                  <c:pt idx="8">
                    <c:v>0.23048843065688301</c:v>
                  </c:pt>
                </c:numCache>
              </c:numRef>
            </c:plus>
            <c:minus>
              <c:numRef>
                <c:f>'Single peptide fitting ONPFDNA'!$D$2:$D$10</c:f>
                <c:numCache>
                  <c:formatCode>General</c:formatCode>
                  <c:ptCount val="9"/>
                  <c:pt idx="0">
                    <c:v>3.6968455021310601E-3</c:v>
                  </c:pt>
                  <c:pt idx="1">
                    <c:v>0.14495631525850225</c:v>
                  </c:pt>
                  <c:pt idx="2">
                    <c:v>0</c:v>
                  </c:pt>
                  <c:pt idx="3">
                    <c:v>0.15394696056326052</c:v>
                  </c:pt>
                  <c:pt idx="4">
                    <c:v>0.10348389568750234</c:v>
                  </c:pt>
                  <c:pt idx="5">
                    <c:v>0.17465871483172971</c:v>
                  </c:pt>
                  <c:pt idx="6">
                    <c:v>0.20273361010615992</c:v>
                  </c:pt>
                  <c:pt idx="7">
                    <c:v>0.16215013619071159</c:v>
                  </c:pt>
                  <c:pt idx="8">
                    <c:v>0.23048843065688301</c:v>
                  </c:pt>
                </c:numCache>
              </c:numRef>
            </c:minus>
          </c:errBars>
          <c:xVal>
            <c:numRef>
              <c:f>'Single peptide fitting ONPFDNA'!$A$2:$A$10</c:f>
              <c:numCache>
                <c:formatCode>General</c:formatCode>
                <c:ptCount val="9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300</c:v>
                </c:pt>
                <c:pt idx="5">
                  <c:v>1500</c:v>
                </c:pt>
                <c:pt idx="6">
                  <c:v>3600</c:v>
                </c:pt>
                <c:pt idx="7">
                  <c:v>7200</c:v>
                </c:pt>
                <c:pt idx="8">
                  <c:v>14400</c:v>
                </c:pt>
              </c:numCache>
            </c:numRef>
          </c:xVal>
          <c:yVal>
            <c:numRef>
              <c:f>'Single peptide fitting ONPFDNA'!$B$2:$B$10</c:f>
              <c:numCache>
                <c:formatCode>0.00</c:formatCode>
                <c:ptCount val="9"/>
                <c:pt idx="0">
                  <c:v>1.5772870662087227E-3</c:v>
                </c:pt>
                <c:pt idx="1">
                  <c:v>1.1377497371185503</c:v>
                </c:pt>
                <c:pt idx="2">
                  <c:v>1.4574132492112886</c:v>
                </c:pt>
                <c:pt idx="3">
                  <c:v>1.4810725552051367</c:v>
                </c:pt>
                <c:pt idx="4">
                  <c:v>1.3966876971609976</c:v>
                </c:pt>
                <c:pt idx="5">
                  <c:v>1.4716088328075256</c:v>
                </c:pt>
                <c:pt idx="6">
                  <c:v>1.8541009463722862</c:v>
                </c:pt>
                <c:pt idx="7">
                  <c:v>1.7981072555206212</c:v>
                </c:pt>
                <c:pt idx="8">
                  <c:v>1.9487381703469613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AA-C04F-AA41-CE868417E495}"/>
            </c:ext>
          </c:extLst>
        </c:ser>
        <c:ser>
          <c:idx val="1"/>
          <c:order val="1"/>
          <c:spPr>
            <a:ln w="3175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'Single peptide fitting ONPFDNA'!$A$2:$A$10</c:f>
              <c:numCache>
                <c:formatCode>General</c:formatCode>
                <c:ptCount val="9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300</c:v>
                </c:pt>
                <c:pt idx="5">
                  <c:v>1500</c:v>
                </c:pt>
                <c:pt idx="6">
                  <c:v>3600</c:v>
                </c:pt>
                <c:pt idx="7">
                  <c:v>7200</c:v>
                </c:pt>
                <c:pt idx="8">
                  <c:v>14400</c:v>
                </c:pt>
              </c:numCache>
            </c:numRef>
          </c:xVal>
          <c:yVal>
            <c:numRef>
              <c:f>'Single peptide fitting ONPFDNA'!$C$2:$C$10</c:f>
              <c:numCache>
                <c:formatCode>0.00</c:formatCode>
                <c:ptCount val="9"/>
                <c:pt idx="0">
                  <c:v>1.1693662038680941E-7</c:v>
                </c:pt>
                <c:pt idx="1">
                  <c:v>1.1651058460076866</c:v>
                </c:pt>
                <c:pt idx="2">
                  <c:v>1.3335345311829219</c:v>
                </c:pt>
                <c:pt idx="3">
                  <c:v>1.4114152290228272</c:v>
                </c:pt>
                <c:pt idx="4">
                  <c:v>1.4991912887966965</c:v>
                </c:pt>
                <c:pt idx="5">
                  <c:v>1.5974522731276126</c:v>
                </c:pt>
                <c:pt idx="6">
                  <c:v>1.7151870814755181</c:v>
                </c:pt>
                <c:pt idx="7">
                  <c:v>1.8292642362611113</c:v>
                </c:pt>
                <c:pt idx="8">
                  <c:v>1.9425873908581828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AA-C04F-AA41-CE868417E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3389864"/>
        <c:axId val="2137075960"/>
      </c:scatterChart>
      <c:valAx>
        <c:axId val="-2133389864"/>
        <c:scaling>
          <c:orientation val="minMax"/>
          <c:max val="15000"/>
        </c:scaling>
        <c:delete val="0"/>
        <c:axPos val="b"/>
        <c:title>
          <c:tx>
            <c:rich>
              <a:bodyPr/>
              <a:lstStyle/>
              <a:p>
                <a:pPr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Exchange time (min)</a:t>
                </a:r>
              </a:p>
            </c:rich>
          </c:tx>
          <c:layout>
            <c:manualLayout>
              <c:xMode val="edge"/>
              <c:yMode val="edge"/>
              <c:x val="0.37461567304087001"/>
              <c:y val="0.8598428248794479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7075960"/>
        <c:crosses val="autoZero"/>
        <c:crossBetween val="midCat"/>
      </c:valAx>
      <c:valAx>
        <c:axId val="2137075960"/>
        <c:scaling>
          <c:orientation val="minMax"/>
          <c:max val="3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deuteirum level (Da)</a:t>
                </a:r>
              </a:p>
            </c:rich>
          </c:tx>
          <c:layout>
            <c:manualLayout>
              <c:xMode val="edge"/>
              <c:yMode val="edge"/>
              <c:x val="4.1271341082364701E-2"/>
              <c:y val="0.24767228224378901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3389864"/>
        <c:crosses val="autoZero"/>
        <c:crossBetween val="midCat"/>
        <c:majorUnit val="1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TMG - </a:t>
            </a:r>
            <a:r>
              <a:rPr lang="en-US" sz="1200" b="1" i="0" u="none" strike="noStrike" baseline="0">
                <a:effectLst/>
              </a:rPr>
              <a:t>ALHAPSQIVAA</a:t>
            </a:r>
            <a:endParaRPr lang="en-US"/>
          </a:p>
        </c:rich>
      </c:tx>
      <c:layout>
        <c:manualLayout>
          <c:xMode val="edge"/>
          <c:yMode val="edge"/>
          <c:x val="0.31112660917385299"/>
          <c:y val="4.575264389022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026388808422001"/>
          <c:y val="0.24299909221313401"/>
          <c:w val="0.73992600580803902"/>
          <c:h val="0.49067124389190497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90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'Single peptide fitting TMG'!$D$2:$D$10</c:f>
                <c:numCache>
                  <c:formatCode>General</c:formatCode>
                  <c:ptCount val="9"/>
                  <c:pt idx="0">
                    <c:v>9.8994949366187392E-3</c:v>
                  </c:pt>
                  <c:pt idx="1">
                    <c:v>6.3639610306731403E-2</c:v>
                  </c:pt>
                  <c:pt idx="2">
                    <c:v>3.7476659402885089E-2</c:v>
                  </c:pt>
                  <c:pt idx="3">
                    <c:v>0.26375082938261568</c:v>
                  </c:pt>
                  <c:pt idx="4">
                    <c:v>3.5355339059375608E-2</c:v>
                  </c:pt>
                  <c:pt idx="5">
                    <c:v>0.13859292911258198</c:v>
                  </c:pt>
                  <c:pt idx="6">
                    <c:v>1.9091883091987265E-2</c:v>
                  </c:pt>
                  <c:pt idx="7">
                    <c:v>0.19516147160753469</c:v>
                  </c:pt>
                  <c:pt idx="8">
                    <c:v>0.13435028842540223</c:v>
                  </c:pt>
                </c:numCache>
              </c:numRef>
            </c:plus>
            <c:minus>
              <c:numRef>
                <c:f>'Single peptide fitting TMG'!$D$2:$D$10</c:f>
                <c:numCache>
                  <c:formatCode>General</c:formatCode>
                  <c:ptCount val="9"/>
                  <c:pt idx="0">
                    <c:v>9.8994949366187392E-3</c:v>
                  </c:pt>
                  <c:pt idx="1">
                    <c:v>6.3639610306731403E-2</c:v>
                  </c:pt>
                  <c:pt idx="2">
                    <c:v>3.7476659402885089E-2</c:v>
                  </c:pt>
                  <c:pt idx="3">
                    <c:v>0.26375082938261568</c:v>
                  </c:pt>
                  <c:pt idx="4">
                    <c:v>3.5355339059375608E-2</c:v>
                  </c:pt>
                  <c:pt idx="5">
                    <c:v>0.13859292911258198</c:v>
                  </c:pt>
                  <c:pt idx="6">
                    <c:v>1.9091883091987265E-2</c:v>
                  </c:pt>
                  <c:pt idx="7">
                    <c:v>0.19516147160753469</c:v>
                  </c:pt>
                  <c:pt idx="8">
                    <c:v>0.13435028842540223</c:v>
                  </c:pt>
                </c:numCache>
              </c:numRef>
            </c:minus>
          </c:errBars>
          <c:xVal>
            <c:numRef>
              <c:f>'Single peptide fitting TMG'!$A$2:$A$10</c:f>
              <c:numCache>
                <c:formatCode>General</c:formatCode>
                <c:ptCount val="9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300</c:v>
                </c:pt>
                <c:pt idx="5">
                  <c:v>1500</c:v>
                </c:pt>
                <c:pt idx="6">
                  <c:v>3600</c:v>
                </c:pt>
                <c:pt idx="7">
                  <c:v>7200</c:v>
                </c:pt>
                <c:pt idx="8">
                  <c:v>14400</c:v>
                </c:pt>
              </c:numCache>
            </c:numRef>
          </c:xVal>
          <c:yVal>
            <c:numRef>
              <c:f>'Single peptide fitting TMG'!$B$2:$B$10</c:f>
              <c:numCache>
                <c:formatCode>0.00</c:formatCode>
                <c:ptCount val="9"/>
                <c:pt idx="0">
                  <c:v>-2.2082018927280751E-2</c:v>
                </c:pt>
                <c:pt idx="1">
                  <c:v>0.56151419558357474</c:v>
                </c:pt>
                <c:pt idx="2">
                  <c:v>0.95741324921164717</c:v>
                </c:pt>
                <c:pt idx="3">
                  <c:v>1.4873817034699717</c:v>
                </c:pt>
                <c:pt idx="4">
                  <c:v>1.2050473186117963</c:v>
                </c:pt>
                <c:pt idx="5">
                  <c:v>1.5962145110408839</c:v>
                </c:pt>
                <c:pt idx="6">
                  <c:v>2.0110410094634612</c:v>
                </c:pt>
                <c:pt idx="7">
                  <c:v>2.3659305993690309</c:v>
                </c:pt>
                <c:pt idx="8">
                  <c:v>2.9305993690850229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39-7048-95EC-0D2111E86E57}"/>
            </c:ext>
          </c:extLst>
        </c:ser>
        <c:ser>
          <c:idx val="1"/>
          <c:order val="1"/>
          <c:spPr>
            <a:ln w="3175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'Single peptide fitting TMG'!$A$2:$A$10</c:f>
              <c:numCache>
                <c:formatCode>General</c:formatCode>
                <c:ptCount val="9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300</c:v>
                </c:pt>
                <c:pt idx="5">
                  <c:v>1500</c:v>
                </c:pt>
                <c:pt idx="6">
                  <c:v>3600</c:v>
                </c:pt>
                <c:pt idx="7">
                  <c:v>7200</c:v>
                </c:pt>
                <c:pt idx="8">
                  <c:v>14400</c:v>
                </c:pt>
              </c:numCache>
            </c:numRef>
          </c:xVal>
          <c:yVal>
            <c:numRef>
              <c:f>'Single peptide fitting TMG'!$C$2:$C$10</c:f>
              <c:numCache>
                <c:formatCode>0.00</c:formatCode>
                <c:ptCount val="9"/>
                <c:pt idx="0">
                  <c:v>1.0352442991745647E-7</c:v>
                </c:pt>
                <c:pt idx="1">
                  <c:v>0.66774989324307299</c:v>
                </c:pt>
                <c:pt idx="2">
                  <c:v>0.85518779457242466</c:v>
                </c:pt>
                <c:pt idx="3">
                  <c:v>0.98475186311261353</c:v>
                </c:pt>
                <c:pt idx="4">
                  <c:v>1.3220726132364371</c:v>
                </c:pt>
                <c:pt idx="5">
                  <c:v>1.602639118690953</c:v>
                </c:pt>
                <c:pt idx="6">
                  <c:v>1.948222810440642</c:v>
                </c:pt>
                <c:pt idx="7">
                  <c:v>2.342732703294967</c:v>
                </c:pt>
                <c:pt idx="8">
                  <c:v>2.9142513289042915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39-7048-95EC-0D2111E86E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3389864"/>
        <c:axId val="2137075960"/>
      </c:scatterChart>
      <c:valAx>
        <c:axId val="-2133389864"/>
        <c:scaling>
          <c:orientation val="minMax"/>
          <c:max val="15000"/>
        </c:scaling>
        <c:delete val="0"/>
        <c:axPos val="b"/>
        <c:title>
          <c:tx>
            <c:rich>
              <a:bodyPr/>
              <a:lstStyle/>
              <a:p>
                <a:pPr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Exchange time (min)</a:t>
                </a:r>
              </a:p>
            </c:rich>
          </c:tx>
          <c:layout>
            <c:manualLayout>
              <c:xMode val="edge"/>
              <c:yMode val="edge"/>
              <c:x val="0.37461567304087001"/>
              <c:y val="0.8598428248794479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7075960"/>
        <c:crosses val="autoZero"/>
        <c:crossBetween val="midCat"/>
      </c:valAx>
      <c:valAx>
        <c:axId val="2137075960"/>
        <c:scaling>
          <c:orientation val="minMax"/>
          <c:max val="5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deuteirum level (Da)</a:t>
                </a:r>
              </a:p>
            </c:rich>
          </c:tx>
          <c:layout>
            <c:manualLayout>
              <c:xMode val="edge"/>
              <c:yMode val="edge"/>
              <c:x val="4.1271341082364701E-2"/>
              <c:y val="0.24767228224378901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3389864"/>
        <c:crosses val="autoZero"/>
        <c:crossBetween val="midCat"/>
        <c:majorUnit val="1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APO - </a:t>
            </a:r>
            <a:r>
              <a:rPr lang="en-US" sz="1200" b="1" i="0" u="none" strike="noStrike" baseline="0">
                <a:effectLst/>
              </a:rPr>
              <a:t>ALHAPSQIVAA</a:t>
            </a:r>
            <a:endParaRPr lang="en-US"/>
          </a:p>
        </c:rich>
      </c:tx>
      <c:layout>
        <c:manualLayout>
          <c:xMode val="edge"/>
          <c:yMode val="edge"/>
          <c:x val="0.31112660917385299"/>
          <c:y val="4.575264389022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1242651097966"/>
          <c:y val="0.24299909221313401"/>
          <c:w val="0.74894738249197101"/>
          <c:h val="0.49067124389190497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90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'Single peptide fitting apo'!$D$2:$D$10</c:f>
                <c:numCache>
                  <c:formatCode>General</c:formatCode>
                  <c:ptCount val="9"/>
                  <c:pt idx="0">
                    <c:v>3.6591210237784416E-2</c:v>
                  </c:pt>
                  <c:pt idx="1">
                    <c:v>9.0976920150113647E-2</c:v>
                  </c:pt>
                  <c:pt idx="2">
                    <c:v>0.12515790026995333</c:v>
                  </c:pt>
                  <c:pt idx="3">
                    <c:v>8.9923300651159624E-2</c:v>
                  </c:pt>
                  <c:pt idx="4">
                    <c:v>0.14113893863846644</c:v>
                  </c:pt>
                  <c:pt idx="5">
                    <c:v>8.3140242963337732E-2</c:v>
                  </c:pt>
                  <c:pt idx="6">
                    <c:v>0.16042132027879058</c:v>
                  </c:pt>
                  <c:pt idx="7">
                    <c:v>0.27308753175494876</c:v>
                  </c:pt>
                  <c:pt idx="8">
                    <c:v>0.58019867286990756</c:v>
                  </c:pt>
                </c:numCache>
              </c:numRef>
            </c:plus>
            <c:minus>
              <c:numRef>
                <c:f>'Single peptide fitting apo'!$D$2:$D$10</c:f>
                <c:numCache>
                  <c:formatCode>General</c:formatCode>
                  <c:ptCount val="9"/>
                  <c:pt idx="0">
                    <c:v>3.6591210237784416E-2</c:v>
                  </c:pt>
                  <c:pt idx="1">
                    <c:v>9.0976920150113647E-2</c:v>
                  </c:pt>
                  <c:pt idx="2">
                    <c:v>0.12515790026995333</c:v>
                  </c:pt>
                  <c:pt idx="3">
                    <c:v>8.9923300651159624E-2</c:v>
                  </c:pt>
                  <c:pt idx="4">
                    <c:v>0.14113893863846644</c:v>
                  </c:pt>
                  <c:pt idx="5">
                    <c:v>8.3140242963337732E-2</c:v>
                  </c:pt>
                  <c:pt idx="6">
                    <c:v>0.16042132027879058</c:v>
                  </c:pt>
                  <c:pt idx="7">
                    <c:v>0.27308753175494876</c:v>
                  </c:pt>
                  <c:pt idx="8">
                    <c:v>0.58019867286990756</c:v>
                  </c:pt>
                </c:numCache>
              </c:numRef>
            </c:minus>
          </c:errBars>
          <c:xVal>
            <c:numRef>
              <c:f>'Single peptide fitting apo'!$A$2:$A$10</c:f>
              <c:numCache>
                <c:formatCode>General</c:formatCode>
                <c:ptCount val="9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300</c:v>
                </c:pt>
                <c:pt idx="5">
                  <c:v>1500</c:v>
                </c:pt>
                <c:pt idx="6">
                  <c:v>3600</c:v>
                </c:pt>
                <c:pt idx="7">
                  <c:v>7200</c:v>
                </c:pt>
                <c:pt idx="8">
                  <c:v>14400</c:v>
                </c:pt>
              </c:numCache>
            </c:numRef>
          </c:xVal>
          <c:yVal>
            <c:numRef>
              <c:f>'Single peptide fitting apo'!$B$2:$B$10</c:f>
              <c:numCache>
                <c:formatCode>0.00</c:formatCode>
                <c:ptCount val="9"/>
                <c:pt idx="0">
                  <c:v>1.0252365930536014E-2</c:v>
                </c:pt>
                <c:pt idx="1">
                  <c:v>1.2283911671924743</c:v>
                </c:pt>
                <c:pt idx="2">
                  <c:v>1.1056782334384949</c:v>
                </c:pt>
                <c:pt idx="3">
                  <c:v>1.8618296529967446</c:v>
                </c:pt>
                <c:pt idx="4">
                  <c:v>1.8870662460564429</c:v>
                </c:pt>
                <c:pt idx="5">
                  <c:v>3.0391167192431241</c:v>
                </c:pt>
                <c:pt idx="6">
                  <c:v>3.4164037854887859</c:v>
                </c:pt>
                <c:pt idx="7">
                  <c:v>3.7936908517348065</c:v>
                </c:pt>
                <c:pt idx="8">
                  <c:v>3.2208201892746007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60-4C4B-BDEC-FC0FC388CE4E}"/>
            </c:ext>
          </c:extLst>
        </c:ser>
        <c:ser>
          <c:idx val="1"/>
          <c:order val="1"/>
          <c:spPr>
            <a:ln w="3175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'Single peptide fitting apo'!$A$2:$A$10</c:f>
              <c:numCache>
                <c:formatCode>General</c:formatCode>
                <c:ptCount val="9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300</c:v>
                </c:pt>
                <c:pt idx="5">
                  <c:v>1500</c:v>
                </c:pt>
                <c:pt idx="6">
                  <c:v>3600</c:v>
                </c:pt>
                <c:pt idx="7">
                  <c:v>7200</c:v>
                </c:pt>
                <c:pt idx="8">
                  <c:v>14400</c:v>
                </c:pt>
              </c:numCache>
            </c:numRef>
          </c:xVal>
          <c:yVal>
            <c:numRef>
              <c:f>'Single peptide fitting apo'!$C$2:$C$10</c:f>
              <c:numCache>
                <c:formatCode>0.00</c:formatCode>
                <c:ptCount val="9"/>
                <c:pt idx="0">
                  <c:v>9.1561236814641234E-8</c:v>
                </c:pt>
                <c:pt idx="1">
                  <c:v>1.11499495968968</c:v>
                </c:pt>
                <c:pt idx="2">
                  <c:v>1.3254346987324741</c:v>
                </c:pt>
                <c:pt idx="3">
                  <c:v>1.4463202705972718</c:v>
                </c:pt>
                <c:pt idx="4">
                  <c:v>1.9421895764489339</c:v>
                </c:pt>
                <c:pt idx="5">
                  <c:v>2.9873651212431147</c:v>
                </c:pt>
                <c:pt idx="6">
                  <c:v>3.400007609206094</c:v>
                </c:pt>
                <c:pt idx="7">
                  <c:v>3.4675994902126925</c:v>
                </c:pt>
                <c:pt idx="8">
                  <c:v>3.4880243660941117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60-4C4B-BDEC-FC0FC388C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0453448"/>
        <c:axId val="-2137269256"/>
      </c:scatterChart>
      <c:valAx>
        <c:axId val="-2130453448"/>
        <c:scaling>
          <c:orientation val="minMax"/>
          <c:max val="15000"/>
        </c:scaling>
        <c:delete val="0"/>
        <c:axPos val="b"/>
        <c:title>
          <c:tx>
            <c:rich>
              <a:bodyPr/>
              <a:lstStyle/>
              <a:p>
                <a:pPr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Exchange time (min)</a:t>
                </a:r>
              </a:p>
            </c:rich>
          </c:tx>
          <c:layout>
            <c:manualLayout>
              <c:xMode val="edge"/>
              <c:yMode val="edge"/>
              <c:x val="0.37461567304087001"/>
              <c:y val="0.8598428248794479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269256"/>
        <c:crosses val="autoZero"/>
        <c:crossBetween val="midCat"/>
      </c:valAx>
      <c:valAx>
        <c:axId val="-2137269256"/>
        <c:scaling>
          <c:orientation val="minMax"/>
          <c:max val="5"/>
        </c:scaling>
        <c:delete val="0"/>
        <c:axPos val="l"/>
        <c:title>
          <c:tx>
            <c:rich>
              <a:bodyPr/>
              <a:lstStyle/>
              <a:p>
                <a:pPr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deuteirum level (Da)</a:t>
                </a:r>
              </a:p>
            </c:rich>
          </c:tx>
          <c:layout>
            <c:manualLayout>
              <c:xMode val="edge"/>
              <c:yMode val="edge"/>
              <c:x val="4.1271341082364701E-2"/>
              <c:y val="0.24767228224378901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53448"/>
        <c:crosses val="autoZero"/>
        <c:crossBetween val="midCat"/>
        <c:majorUnit val="1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effectLst/>
              </a:rPr>
              <a:t>ALHAPSQIVAA</a:t>
            </a:r>
            <a:r>
              <a:rPr lang="en-US" sz="1200" b="1" i="0" u="none" strike="noStrike" baseline="0"/>
              <a:t>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baseline="0"/>
              <a:t>all states</a:t>
            </a:r>
            <a:endParaRPr lang="en-US"/>
          </a:p>
        </c:rich>
      </c:tx>
      <c:layout>
        <c:manualLayout>
          <c:xMode val="edge"/>
          <c:yMode val="edge"/>
          <c:x val="0.35171711338764799"/>
          <c:y val="8.73148353543392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463514013416"/>
          <c:y val="0.24299919805030901"/>
          <c:w val="0.69934034475160101"/>
          <c:h val="0.49067124389190497"/>
        </c:manualLayout>
      </c:layout>
      <c:scatterChart>
        <c:scatterStyle val="lineMarker"/>
        <c:varyColors val="0"/>
        <c:ser>
          <c:idx val="2"/>
          <c:order val="0"/>
          <c:spPr>
            <a:ln w="19050">
              <a:noFill/>
            </a:ln>
          </c:spPr>
          <c:marker>
            <c:symbol val="circle"/>
            <c:size val="4"/>
            <c:spPr>
              <a:solidFill>
                <a:srgbClr val="C00000"/>
              </a:solidFill>
              <a:ln w="6350">
                <a:solidFill>
                  <a:schemeClr val="tx1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'Single peptide fitting apo'!$D$2:$D$10</c:f>
                <c:numCache>
                  <c:formatCode>General</c:formatCode>
                  <c:ptCount val="9"/>
                  <c:pt idx="0">
                    <c:v>3.6591210237784416E-2</c:v>
                  </c:pt>
                  <c:pt idx="1">
                    <c:v>9.0976920150113647E-2</c:v>
                  </c:pt>
                  <c:pt idx="2">
                    <c:v>0.12515790026995333</c:v>
                  </c:pt>
                  <c:pt idx="3">
                    <c:v>8.9923300651159624E-2</c:v>
                  </c:pt>
                  <c:pt idx="4">
                    <c:v>0.14113893863846644</c:v>
                  </c:pt>
                  <c:pt idx="5">
                    <c:v>8.3140242963337732E-2</c:v>
                  </c:pt>
                  <c:pt idx="6">
                    <c:v>0.16042132027879058</c:v>
                  </c:pt>
                  <c:pt idx="7">
                    <c:v>0.27308753175494876</c:v>
                  </c:pt>
                  <c:pt idx="8">
                    <c:v>0.58019867286990756</c:v>
                  </c:pt>
                </c:numCache>
              </c:numRef>
            </c:plus>
            <c:minus>
              <c:numRef>
                <c:f>'Single peptide fitting apo'!$D$2:$D$10</c:f>
                <c:numCache>
                  <c:formatCode>General</c:formatCode>
                  <c:ptCount val="9"/>
                  <c:pt idx="0">
                    <c:v>3.6591210237784416E-2</c:v>
                  </c:pt>
                  <c:pt idx="1">
                    <c:v>9.0976920150113647E-2</c:v>
                  </c:pt>
                  <c:pt idx="2">
                    <c:v>0.12515790026995333</c:v>
                  </c:pt>
                  <c:pt idx="3">
                    <c:v>8.9923300651159624E-2</c:v>
                  </c:pt>
                  <c:pt idx="4">
                    <c:v>0.14113893863846644</c:v>
                  </c:pt>
                  <c:pt idx="5">
                    <c:v>8.3140242963337732E-2</c:v>
                  </c:pt>
                  <c:pt idx="6">
                    <c:v>0.16042132027879058</c:v>
                  </c:pt>
                  <c:pt idx="7">
                    <c:v>0.27308753175494876</c:v>
                  </c:pt>
                  <c:pt idx="8">
                    <c:v>0.58019867286990756</c:v>
                  </c:pt>
                </c:numCache>
              </c:numRef>
            </c:minus>
          </c:errBars>
          <c:xVal>
            <c:numRef>
              <c:f>'Single peptide fitting apo'!$A$2:$A$10</c:f>
              <c:numCache>
                <c:formatCode>General</c:formatCode>
                <c:ptCount val="9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300</c:v>
                </c:pt>
                <c:pt idx="5">
                  <c:v>1500</c:v>
                </c:pt>
                <c:pt idx="6">
                  <c:v>3600</c:v>
                </c:pt>
                <c:pt idx="7">
                  <c:v>7200</c:v>
                </c:pt>
                <c:pt idx="8">
                  <c:v>14400</c:v>
                </c:pt>
              </c:numCache>
            </c:numRef>
          </c:xVal>
          <c:yVal>
            <c:numRef>
              <c:f>'Single peptide fitting apo'!$B$2:$B$10</c:f>
              <c:numCache>
                <c:formatCode>0.00</c:formatCode>
                <c:ptCount val="9"/>
                <c:pt idx="0">
                  <c:v>1.0252365930536014E-2</c:v>
                </c:pt>
                <c:pt idx="1">
                  <c:v>1.2283911671924743</c:v>
                </c:pt>
                <c:pt idx="2">
                  <c:v>1.1056782334384949</c:v>
                </c:pt>
                <c:pt idx="3">
                  <c:v>1.8618296529967446</c:v>
                </c:pt>
                <c:pt idx="4">
                  <c:v>1.8870662460564429</c:v>
                </c:pt>
                <c:pt idx="5">
                  <c:v>3.0391167192431241</c:v>
                </c:pt>
                <c:pt idx="6">
                  <c:v>3.4164037854887859</c:v>
                </c:pt>
                <c:pt idx="7">
                  <c:v>3.7936908517348065</c:v>
                </c:pt>
                <c:pt idx="8">
                  <c:v>3.2208201892746007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5C-BB4F-A2BC-F549A640C843}"/>
            </c:ext>
          </c:extLst>
        </c:ser>
        <c:ser>
          <c:idx val="3"/>
          <c:order val="1"/>
          <c:spPr>
            <a:ln w="3175">
              <a:solidFill>
                <a:srgbClr val="C00000"/>
              </a:solidFill>
              <a:prstDash val="solid"/>
            </a:ln>
          </c:spPr>
          <c:marker>
            <c:symbol val="none"/>
          </c:marker>
          <c:xVal>
            <c:numRef>
              <c:f>'Single peptide fitting apo'!$A$2:$A$10</c:f>
              <c:numCache>
                <c:formatCode>General</c:formatCode>
                <c:ptCount val="9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300</c:v>
                </c:pt>
                <c:pt idx="5">
                  <c:v>1500</c:v>
                </c:pt>
                <c:pt idx="6">
                  <c:v>3600</c:v>
                </c:pt>
                <c:pt idx="7">
                  <c:v>7200</c:v>
                </c:pt>
                <c:pt idx="8">
                  <c:v>14400</c:v>
                </c:pt>
              </c:numCache>
            </c:numRef>
          </c:xVal>
          <c:yVal>
            <c:numRef>
              <c:f>'Single peptide fitting apo'!$C$2:$C$10</c:f>
              <c:numCache>
                <c:formatCode>0.00</c:formatCode>
                <c:ptCount val="9"/>
                <c:pt idx="0">
                  <c:v>9.1561236814641234E-8</c:v>
                </c:pt>
                <c:pt idx="1">
                  <c:v>1.11499495968968</c:v>
                </c:pt>
                <c:pt idx="2">
                  <c:v>1.3254346987324741</c:v>
                </c:pt>
                <c:pt idx="3">
                  <c:v>1.4463202705972718</c:v>
                </c:pt>
                <c:pt idx="4">
                  <c:v>1.9421895764489339</c:v>
                </c:pt>
                <c:pt idx="5">
                  <c:v>2.9873651212431147</c:v>
                </c:pt>
                <c:pt idx="6">
                  <c:v>3.400007609206094</c:v>
                </c:pt>
                <c:pt idx="7">
                  <c:v>3.4675994902126925</c:v>
                </c:pt>
                <c:pt idx="8">
                  <c:v>3.4880243660941117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5C-BB4F-A2BC-F549A640C843}"/>
            </c:ext>
          </c:extLst>
        </c:ser>
        <c:ser>
          <c:idx val="4"/>
          <c:order val="2"/>
          <c:spPr>
            <a:ln w="19050">
              <a:noFill/>
            </a:ln>
          </c:spPr>
          <c:marker>
            <c:symbol val="circle"/>
            <c:size val="4"/>
            <c:spPr>
              <a:solidFill>
                <a:srgbClr val="00B050"/>
              </a:solidFill>
              <a:ln>
                <a:solidFill>
                  <a:schemeClr val="tx1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'Single peptide fitting ONPFDNA'!$D$2:$D$10</c:f>
                <c:numCache>
                  <c:formatCode>General</c:formatCode>
                  <c:ptCount val="9"/>
                  <c:pt idx="0">
                    <c:v>3.6968455021310601E-3</c:v>
                  </c:pt>
                  <c:pt idx="1">
                    <c:v>0.14495631525850225</c:v>
                  </c:pt>
                  <c:pt idx="2">
                    <c:v>0</c:v>
                  </c:pt>
                  <c:pt idx="3">
                    <c:v>0.15394696056326052</c:v>
                  </c:pt>
                  <c:pt idx="4">
                    <c:v>0.10348389568750234</c:v>
                  </c:pt>
                  <c:pt idx="5">
                    <c:v>0.17465871483172971</c:v>
                  </c:pt>
                  <c:pt idx="6">
                    <c:v>0.20273361010615992</c:v>
                  </c:pt>
                  <c:pt idx="7">
                    <c:v>0.16215013619071159</c:v>
                  </c:pt>
                  <c:pt idx="8">
                    <c:v>0.23048843065688301</c:v>
                  </c:pt>
                </c:numCache>
              </c:numRef>
            </c:plus>
            <c:minus>
              <c:numRef>
                <c:f>'Single peptide fitting ONPFDNA'!$D$2:$D$10</c:f>
                <c:numCache>
                  <c:formatCode>General</c:formatCode>
                  <c:ptCount val="9"/>
                  <c:pt idx="0">
                    <c:v>3.6968455021310601E-3</c:v>
                  </c:pt>
                  <c:pt idx="1">
                    <c:v>0.14495631525850225</c:v>
                  </c:pt>
                  <c:pt idx="2">
                    <c:v>0</c:v>
                  </c:pt>
                  <c:pt idx="3">
                    <c:v>0.15394696056326052</c:v>
                  </c:pt>
                  <c:pt idx="4">
                    <c:v>0.10348389568750234</c:v>
                  </c:pt>
                  <c:pt idx="5">
                    <c:v>0.17465871483172971</c:v>
                  </c:pt>
                  <c:pt idx="6">
                    <c:v>0.20273361010615992</c:v>
                  </c:pt>
                  <c:pt idx="7">
                    <c:v>0.16215013619071159</c:v>
                  </c:pt>
                  <c:pt idx="8">
                    <c:v>0.23048843065688301</c:v>
                  </c:pt>
                </c:numCache>
              </c:numRef>
            </c:minus>
          </c:errBars>
          <c:xVal>
            <c:numRef>
              <c:f>'Single peptide fitting ONPFDNA'!$A$2:$A$10</c:f>
              <c:numCache>
                <c:formatCode>General</c:formatCode>
                <c:ptCount val="9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300</c:v>
                </c:pt>
                <c:pt idx="5">
                  <c:v>1500</c:v>
                </c:pt>
                <c:pt idx="6">
                  <c:v>3600</c:v>
                </c:pt>
                <c:pt idx="7">
                  <c:v>7200</c:v>
                </c:pt>
                <c:pt idx="8">
                  <c:v>14400</c:v>
                </c:pt>
              </c:numCache>
            </c:numRef>
          </c:xVal>
          <c:yVal>
            <c:numRef>
              <c:f>'Single peptide fitting ONPFDNA'!$B$2:$B$10</c:f>
              <c:numCache>
                <c:formatCode>0.00</c:formatCode>
                <c:ptCount val="9"/>
                <c:pt idx="0">
                  <c:v>1.5772870662087227E-3</c:v>
                </c:pt>
                <c:pt idx="1">
                  <c:v>1.1377497371185503</c:v>
                </c:pt>
                <c:pt idx="2">
                  <c:v>1.4574132492112886</c:v>
                </c:pt>
                <c:pt idx="3">
                  <c:v>1.4810725552051367</c:v>
                </c:pt>
                <c:pt idx="4">
                  <c:v>1.3966876971609976</c:v>
                </c:pt>
                <c:pt idx="5">
                  <c:v>1.4716088328075256</c:v>
                </c:pt>
                <c:pt idx="6">
                  <c:v>1.8541009463722862</c:v>
                </c:pt>
                <c:pt idx="7">
                  <c:v>1.7981072555206212</c:v>
                </c:pt>
                <c:pt idx="8">
                  <c:v>1.9487381703469613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25C-BB4F-A2BC-F549A640C843}"/>
            </c:ext>
          </c:extLst>
        </c:ser>
        <c:ser>
          <c:idx val="5"/>
          <c:order val="3"/>
          <c:spPr>
            <a:ln w="3175">
              <a:solidFill>
                <a:srgbClr val="00B050"/>
              </a:solidFill>
              <a:prstDash val="solid"/>
            </a:ln>
          </c:spPr>
          <c:marker>
            <c:symbol val="none"/>
          </c:marker>
          <c:xVal>
            <c:numRef>
              <c:f>'Single peptide fitting ONPFDNA'!$A$2:$A$10</c:f>
              <c:numCache>
                <c:formatCode>General</c:formatCode>
                <c:ptCount val="9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300</c:v>
                </c:pt>
                <c:pt idx="5">
                  <c:v>1500</c:v>
                </c:pt>
                <c:pt idx="6">
                  <c:v>3600</c:v>
                </c:pt>
                <c:pt idx="7">
                  <c:v>7200</c:v>
                </c:pt>
                <c:pt idx="8">
                  <c:v>14400</c:v>
                </c:pt>
              </c:numCache>
            </c:numRef>
          </c:xVal>
          <c:yVal>
            <c:numRef>
              <c:f>'Single peptide fitting ONPFDNA'!$C$2:$C$10</c:f>
              <c:numCache>
                <c:formatCode>0.00</c:formatCode>
                <c:ptCount val="9"/>
                <c:pt idx="0">
                  <c:v>1.1693662038680941E-7</c:v>
                </c:pt>
                <c:pt idx="1">
                  <c:v>1.1651058460076866</c:v>
                </c:pt>
                <c:pt idx="2">
                  <c:v>1.3335345311829219</c:v>
                </c:pt>
                <c:pt idx="3">
                  <c:v>1.4114152290228272</c:v>
                </c:pt>
                <c:pt idx="4">
                  <c:v>1.4991912887966965</c:v>
                </c:pt>
                <c:pt idx="5">
                  <c:v>1.5974522731276126</c:v>
                </c:pt>
                <c:pt idx="6">
                  <c:v>1.7151870814755181</c:v>
                </c:pt>
                <c:pt idx="7">
                  <c:v>1.8292642362611113</c:v>
                </c:pt>
                <c:pt idx="8">
                  <c:v>1.9425873908581828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25C-BB4F-A2BC-F549A640C843}"/>
            </c:ext>
          </c:extLst>
        </c:ser>
        <c:ser>
          <c:idx val="6"/>
          <c:order val="4"/>
          <c:spPr>
            <a:ln w="19050">
              <a:noFill/>
            </a:ln>
          </c:spPr>
          <c:marker>
            <c:symbol val="circle"/>
            <c:size val="4"/>
            <c:spPr>
              <a:solidFill>
                <a:srgbClr val="7030A0"/>
              </a:solidFill>
              <a:ln>
                <a:solidFill>
                  <a:schemeClr val="tx1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'Single peptide fitting DNA'!$D$2:$D$10</c:f>
                <c:numCache>
                  <c:formatCode>General</c:formatCode>
                  <c:ptCount val="9"/>
                  <c:pt idx="0">
                    <c:v>2.463567873366734E-2</c:v>
                  </c:pt>
                  <c:pt idx="1">
                    <c:v>9.3939696969224926E-2</c:v>
                  </c:pt>
                  <c:pt idx="2">
                    <c:v>0.19162593770152481</c:v>
                  </c:pt>
                  <c:pt idx="3">
                    <c:v>0.14660377439433489</c:v>
                  </c:pt>
                  <c:pt idx="4">
                    <c:v>0.1209224958393063</c:v>
                  </c:pt>
                  <c:pt idx="5">
                    <c:v>9.249324299646787E-2</c:v>
                  </c:pt>
                  <c:pt idx="6">
                    <c:v>0.18469253729732571</c:v>
                  </c:pt>
                  <c:pt idx="7">
                    <c:v>0.19157418058464459</c:v>
                  </c:pt>
                  <c:pt idx="8">
                    <c:v>0.30591229679981435</c:v>
                  </c:pt>
                </c:numCache>
              </c:numRef>
            </c:plus>
            <c:minus>
              <c:numRef>
                <c:f>'Single peptide fitting DNA'!$D$2:$D$10</c:f>
                <c:numCache>
                  <c:formatCode>General</c:formatCode>
                  <c:ptCount val="9"/>
                  <c:pt idx="0">
                    <c:v>2.463567873366734E-2</c:v>
                  </c:pt>
                  <c:pt idx="1">
                    <c:v>9.3939696969224926E-2</c:v>
                  </c:pt>
                  <c:pt idx="2">
                    <c:v>0.19162593770152481</c:v>
                  </c:pt>
                  <c:pt idx="3">
                    <c:v>0.14660377439433489</c:v>
                  </c:pt>
                  <c:pt idx="4">
                    <c:v>0.1209224958393063</c:v>
                  </c:pt>
                  <c:pt idx="5">
                    <c:v>9.249324299646787E-2</c:v>
                  </c:pt>
                  <c:pt idx="6">
                    <c:v>0.18469253729732571</c:v>
                  </c:pt>
                  <c:pt idx="7">
                    <c:v>0.19157418058464459</c:v>
                  </c:pt>
                  <c:pt idx="8">
                    <c:v>0.30591229679981435</c:v>
                  </c:pt>
                </c:numCache>
              </c:numRef>
            </c:minus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xVal>
            <c:numRef>
              <c:f>'Single peptide fitting DNA'!$A$2:$A$10</c:f>
              <c:numCache>
                <c:formatCode>General</c:formatCode>
                <c:ptCount val="9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300</c:v>
                </c:pt>
                <c:pt idx="5">
                  <c:v>1500</c:v>
                </c:pt>
                <c:pt idx="6">
                  <c:v>3600</c:v>
                </c:pt>
                <c:pt idx="7">
                  <c:v>7200</c:v>
                </c:pt>
                <c:pt idx="8">
                  <c:v>14400</c:v>
                </c:pt>
              </c:numCache>
            </c:numRef>
          </c:xVal>
          <c:yVal>
            <c:numRef>
              <c:f>'Single peptide fitting DNA'!$B$2:$B$10</c:f>
              <c:numCache>
                <c:formatCode>0.00</c:formatCode>
                <c:ptCount val="9"/>
                <c:pt idx="0">
                  <c:v>1.0252365930536014E-2</c:v>
                </c:pt>
                <c:pt idx="1">
                  <c:v>1.0851735015770643</c:v>
                </c:pt>
                <c:pt idx="2">
                  <c:v>1.4053627760253249</c:v>
                </c:pt>
                <c:pt idx="3">
                  <c:v>1.4984227129337913</c:v>
                </c:pt>
                <c:pt idx="4">
                  <c:v>1.3556782334384949</c:v>
                </c:pt>
                <c:pt idx="5">
                  <c:v>1.5725552050473943</c:v>
                </c:pt>
                <c:pt idx="6">
                  <c:v>1.8580441640379872</c:v>
                </c:pt>
                <c:pt idx="7">
                  <c:v>2.0189274447948633</c:v>
                </c:pt>
                <c:pt idx="8">
                  <c:v>2.1561514195582498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25C-BB4F-A2BC-F549A640C843}"/>
            </c:ext>
          </c:extLst>
        </c:ser>
        <c:ser>
          <c:idx val="7"/>
          <c:order val="5"/>
          <c:spPr>
            <a:ln w="3175">
              <a:solidFill>
                <a:srgbClr val="7030A0"/>
              </a:solidFill>
              <a:prstDash val="solid"/>
            </a:ln>
          </c:spPr>
          <c:marker>
            <c:symbol val="none"/>
          </c:marker>
          <c:xVal>
            <c:numRef>
              <c:f>'Single peptide fitting DNA'!$A$2:$A$10</c:f>
              <c:numCache>
                <c:formatCode>General</c:formatCode>
                <c:ptCount val="9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300</c:v>
                </c:pt>
                <c:pt idx="5">
                  <c:v>1500</c:v>
                </c:pt>
                <c:pt idx="6">
                  <c:v>3600</c:v>
                </c:pt>
                <c:pt idx="7">
                  <c:v>7200</c:v>
                </c:pt>
                <c:pt idx="8">
                  <c:v>14400</c:v>
                </c:pt>
              </c:numCache>
            </c:numRef>
          </c:xVal>
          <c:yVal>
            <c:numRef>
              <c:f>'Single peptide fitting DNA'!$C$2:$C$10</c:f>
              <c:numCache>
                <c:formatCode>0.00</c:formatCode>
                <c:ptCount val="9"/>
                <c:pt idx="0" formatCode="General">
                  <c:v>-3.1554424850810392E-8</c:v>
                </c:pt>
                <c:pt idx="1">
                  <c:v>1.1407423668821455</c:v>
                </c:pt>
                <c:pt idx="2">
                  <c:v>1.3264027560078304</c:v>
                </c:pt>
                <c:pt idx="3">
                  <c:v>1.4182002974039714</c:v>
                </c:pt>
                <c:pt idx="4">
                  <c:v>1.5206131189257794</c:v>
                </c:pt>
                <c:pt idx="5">
                  <c:v>1.5893815549384431</c:v>
                </c:pt>
                <c:pt idx="6">
                  <c:v>1.7015138972083825</c:v>
                </c:pt>
                <c:pt idx="7">
                  <c:v>1.8824298020093462</c:v>
                </c:pt>
                <c:pt idx="8">
                  <c:v>2.2245013909445159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25C-BB4F-A2BC-F549A640C843}"/>
            </c:ext>
          </c:extLst>
        </c:ser>
        <c:ser>
          <c:idx val="8"/>
          <c:order val="6"/>
          <c:spPr>
            <a:ln w="19050">
              <a:noFill/>
            </a:ln>
          </c:spPr>
          <c:marker>
            <c:symbol val="circle"/>
            <c:size val="4"/>
            <c:spPr>
              <a:solidFill>
                <a:srgbClr val="FFC000"/>
              </a:solidFill>
              <a:ln>
                <a:solidFill>
                  <a:schemeClr val="tx1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'Single peptide fitting ONPF'!$D$2:$D$10</c:f>
                <c:numCache>
                  <c:formatCode>General</c:formatCode>
                  <c:ptCount val="9"/>
                  <c:pt idx="0">
                    <c:v>1.0307764064043049E-2</c:v>
                  </c:pt>
                  <c:pt idx="1">
                    <c:v>6.913935203625643E-2</c:v>
                  </c:pt>
                  <c:pt idx="2">
                    <c:v>0</c:v>
                  </c:pt>
                  <c:pt idx="3">
                    <c:v>0.16487242542848618</c:v>
                  </c:pt>
                  <c:pt idx="4">
                    <c:v>5.6659803505931236E-2</c:v>
                  </c:pt>
                  <c:pt idx="5">
                    <c:v>0.1292861812672603</c:v>
                  </c:pt>
                  <c:pt idx="6">
                    <c:v>0.14526842969710824</c:v>
                  </c:pt>
                  <c:pt idx="7">
                    <c:v>0.1776220237845863</c:v>
                  </c:pt>
                  <c:pt idx="8">
                    <c:v>3.7859388972007434E-2</c:v>
                  </c:pt>
                </c:numCache>
              </c:numRef>
            </c:plus>
            <c:minus>
              <c:numRef>
                <c:f>'Single peptide fitting ONPF'!$D$2:$D$10</c:f>
                <c:numCache>
                  <c:formatCode>General</c:formatCode>
                  <c:ptCount val="9"/>
                  <c:pt idx="0">
                    <c:v>1.0307764064043049E-2</c:v>
                  </c:pt>
                  <c:pt idx="1">
                    <c:v>6.913935203625643E-2</c:v>
                  </c:pt>
                  <c:pt idx="2">
                    <c:v>0</c:v>
                  </c:pt>
                  <c:pt idx="3">
                    <c:v>0.16487242542848618</c:v>
                  </c:pt>
                  <c:pt idx="4">
                    <c:v>5.6659803505931236E-2</c:v>
                  </c:pt>
                  <c:pt idx="5">
                    <c:v>0.1292861812672603</c:v>
                  </c:pt>
                  <c:pt idx="6">
                    <c:v>0.14526842969710824</c:v>
                  </c:pt>
                  <c:pt idx="7">
                    <c:v>0.1776220237845863</c:v>
                  </c:pt>
                  <c:pt idx="8">
                    <c:v>3.7859388972007434E-2</c:v>
                  </c:pt>
                </c:numCache>
              </c:numRef>
            </c:minus>
          </c:errBars>
          <c:xVal>
            <c:numRef>
              <c:f>'Single peptide fitting ONPF'!$A$2:$A$10</c:f>
              <c:numCache>
                <c:formatCode>General</c:formatCode>
                <c:ptCount val="9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300</c:v>
                </c:pt>
                <c:pt idx="5">
                  <c:v>1500</c:v>
                </c:pt>
                <c:pt idx="6">
                  <c:v>3600</c:v>
                </c:pt>
                <c:pt idx="7">
                  <c:v>7200</c:v>
                </c:pt>
                <c:pt idx="8">
                  <c:v>14400</c:v>
                </c:pt>
              </c:numCache>
            </c:numRef>
          </c:xVal>
          <c:yVal>
            <c:numRef>
              <c:f>'Single peptide fitting ONPF'!$B$2:$B$10</c:f>
              <c:numCache>
                <c:formatCode>0.00</c:formatCode>
                <c:ptCount val="9"/>
                <c:pt idx="0">
                  <c:v>-7.8864353292504459E-4</c:v>
                </c:pt>
                <c:pt idx="1">
                  <c:v>1.1033123028390024</c:v>
                </c:pt>
                <c:pt idx="2">
                  <c:v>2.1608832807572349</c:v>
                </c:pt>
                <c:pt idx="3">
                  <c:v>2.0039432176653427</c:v>
                </c:pt>
                <c:pt idx="4">
                  <c:v>1.9232386961095018</c:v>
                </c:pt>
                <c:pt idx="5">
                  <c:v>2.7358044164037629</c:v>
                </c:pt>
                <c:pt idx="6">
                  <c:v>3.2783911671924741</c:v>
                </c:pt>
                <c:pt idx="7">
                  <c:v>3.5954258675079589</c:v>
                </c:pt>
                <c:pt idx="8">
                  <c:v>4.1251314405885218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25C-BB4F-A2BC-F549A640C843}"/>
            </c:ext>
          </c:extLst>
        </c:ser>
        <c:ser>
          <c:idx val="9"/>
          <c:order val="7"/>
          <c:spPr>
            <a:ln w="3175">
              <a:solidFill>
                <a:srgbClr val="FFC000"/>
              </a:solidFill>
              <a:prstDash val="solid"/>
            </a:ln>
          </c:spPr>
          <c:marker>
            <c:symbol val="none"/>
          </c:marker>
          <c:xVal>
            <c:numRef>
              <c:f>'Single peptide fitting ONPF'!$A$2:$A$10</c:f>
              <c:numCache>
                <c:formatCode>General</c:formatCode>
                <c:ptCount val="9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300</c:v>
                </c:pt>
                <c:pt idx="5">
                  <c:v>1500</c:v>
                </c:pt>
                <c:pt idx="6">
                  <c:v>3600</c:v>
                </c:pt>
                <c:pt idx="7">
                  <c:v>7200</c:v>
                </c:pt>
                <c:pt idx="8">
                  <c:v>14400</c:v>
                </c:pt>
              </c:numCache>
            </c:numRef>
          </c:xVal>
          <c:yVal>
            <c:numRef>
              <c:f>'Single peptide fitting ONPF'!$C$2:$C$10</c:f>
              <c:numCache>
                <c:formatCode>0.00</c:formatCode>
                <c:ptCount val="9"/>
                <c:pt idx="0">
                  <c:v>-6.542841823886647E-10</c:v>
                </c:pt>
                <c:pt idx="1">
                  <c:v>1.2903470947659708</c:v>
                </c:pt>
                <c:pt idx="2">
                  <c:v>1.5856765187359789</c:v>
                </c:pt>
                <c:pt idx="3">
                  <c:v>1.766318008005419</c:v>
                </c:pt>
                <c:pt idx="4">
                  <c:v>2.151879144177705</c:v>
                </c:pt>
                <c:pt idx="5">
                  <c:v>2.6591702285116896</c:v>
                </c:pt>
                <c:pt idx="6">
                  <c:v>3.2085982225432197</c:v>
                </c:pt>
                <c:pt idx="7">
                  <c:v>3.6745848497019526</c:v>
                </c:pt>
                <c:pt idx="8">
                  <c:v>4.1013838011523553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25C-BB4F-A2BC-F549A640C843}"/>
            </c:ext>
          </c:extLst>
        </c:ser>
        <c:ser>
          <c:idx val="0"/>
          <c:order val="8"/>
          <c:spPr>
            <a:ln w="19050">
              <a:noFill/>
            </a:ln>
          </c:spPr>
          <c:marker>
            <c:symbol val="circle"/>
            <c:size val="4"/>
            <c:spPr>
              <a:solidFill>
                <a:srgbClr val="0070C0"/>
              </a:solidFill>
              <a:ln>
                <a:solidFill>
                  <a:schemeClr val="tx1"/>
                </a:solidFill>
                <a:prstDash val="solid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'Single peptide fitting IPTG'!$D$2:$D$10</c:f>
                <c:numCache>
                  <c:formatCode>General</c:formatCode>
                  <c:ptCount val="9"/>
                  <c:pt idx="0">
                    <c:v>8.3186537372581717E-3</c:v>
                  </c:pt>
                  <c:pt idx="1">
                    <c:v>4.0127920454488999E-2</c:v>
                  </c:pt>
                  <c:pt idx="2">
                    <c:v>0</c:v>
                  </c:pt>
                  <c:pt idx="3">
                    <c:v>0.10561391953712243</c:v>
                  </c:pt>
                  <c:pt idx="4">
                    <c:v>7.1847059786718598E-2</c:v>
                  </c:pt>
                  <c:pt idx="5">
                    <c:v>7.0455659815224447E-2</c:v>
                  </c:pt>
                  <c:pt idx="6">
                    <c:v>4.8318733427110863E-2</c:v>
                  </c:pt>
                  <c:pt idx="7">
                    <c:v>6.9955700268094168E-2</c:v>
                  </c:pt>
                  <c:pt idx="8">
                    <c:v>7.0329936726835268E-2</c:v>
                  </c:pt>
                </c:numCache>
              </c:numRef>
            </c:plus>
            <c:minus>
              <c:numRef>
                <c:f>'Single peptide fitting IPTG'!$D$2:$D$10</c:f>
                <c:numCache>
                  <c:formatCode>General</c:formatCode>
                  <c:ptCount val="9"/>
                  <c:pt idx="0">
                    <c:v>8.3186537372581717E-3</c:v>
                  </c:pt>
                  <c:pt idx="1">
                    <c:v>4.0127920454488999E-2</c:v>
                  </c:pt>
                  <c:pt idx="2">
                    <c:v>0</c:v>
                  </c:pt>
                  <c:pt idx="3">
                    <c:v>0.10561391953712243</c:v>
                  </c:pt>
                  <c:pt idx="4">
                    <c:v>7.1847059786718598E-2</c:v>
                  </c:pt>
                  <c:pt idx="5">
                    <c:v>7.0455659815224447E-2</c:v>
                  </c:pt>
                  <c:pt idx="6">
                    <c:v>4.8318733427110863E-2</c:v>
                  </c:pt>
                  <c:pt idx="7">
                    <c:v>6.9955700268094168E-2</c:v>
                  </c:pt>
                  <c:pt idx="8">
                    <c:v>7.0329936726835268E-2</c:v>
                  </c:pt>
                </c:numCache>
              </c:numRef>
            </c:minus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xVal>
            <c:numRef>
              <c:f>'Single peptide fitting IPTG'!$A$2:$A$10</c:f>
              <c:numCache>
                <c:formatCode>General</c:formatCode>
                <c:ptCount val="9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300</c:v>
                </c:pt>
                <c:pt idx="5">
                  <c:v>1500</c:v>
                </c:pt>
                <c:pt idx="6">
                  <c:v>3600</c:v>
                </c:pt>
                <c:pt idx="7">
                  <c:v>7200</c:v>
                </c:pt>
                <c:pt idx="8">
                  <c:v>14400</c:v>
                </c:pt>
              </c:numCache>
            </c:numRef>
          </c:xVal>
          <c:yVal>
            <c:numRef>
              <c:f>'Single peptide fitting IPTG'!$B$2:$B$10</c:f>
              <c:numCache>
                <c:formatCode>0.00</c:formatCode>
                <c:ptCount val="9"/>
                <c:pt idx="0">
                  <c:v>-3.7854889591161147E-3</c:v>
                </c:pt>
                <c:pt idx="1">
                  <c:v>0.64116719242908771</c:v>
                </c:pt>
                <c:pt idx="2">
                  <c:v>0.58044164037843804</c:v>
                </c:pt>
                <c:pt idx="3">
                  <c:v>0.90347003154558747</c:v>
                </c:pt>
                <c:pt idx="4">
                  <c:v>0.94321766561505149</c:v>
                </c:pt>
                <c:pt idx="5">
                  <c:v>1.2933753943216364</c:v>
                </c:pt>
                <c:pt idx="6">
                  <c:v>1.5167192429023146</c:v>
                </c:pt>
                <c:pt idx="7">
                  <c:v>1.8529968454261911</c:v>
                </c:pt>
                <c:pt idx="8">
                  <c:v>1.9791798107257579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25C-BB4F-A2BC-F549A640C843}"/>
            </c:ext>
          </c:extLst>
        </c:ser>
        <c:ser>
          <c:idx val="1"/>
          <c:order val="9"/>
          <c:spPr>
            <a:ln w="3175">
              <a:solidFill>
                <a:srgbClr val="0070C0"/>
              </a:solidFill>
              <a:prstDash val="solid"/>
            </a:ln>
          </c:spPr>
          <c:marker>
            <c:symbol val="none"/>
          </c:marker>
          <c:xVal>
            <c:numRef>
              <c:f>'Single peptide fitting IPTG'!$A$2:$A$10</c:f>
              <c:numCache>
                <c:formatCode>General</c:formatCode>
                <c:ptCount val="9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300</c:v>
                </c:pt>
                <c:pt idx="5">
                  <c:v>1500</c:v>
                </c:pt>
                <c:pt idx="6">
                  <c:v>3600</c:v>
                </c:pt>
                <c:pt idx="7">
                  <c:v>7200</c:v>
                </c:pt>
                <c:pt idx="8">
                  <c:v>14400</c:v>
                </c:pt>
              </c:numCache>
            </c:numRef>
          </c:xVal>
          <c:yVal>
            <c:numRef>
              <c:f>'Single peptide fitting IPTG'!$C$2:$C$10</c:f>
              <c:numCache>
                <c:formatCode>0.00</c:formatCode>
                <c:ptCount val="9"/>
                <c:pt idx="0">
                  <c:v>-3.5024390498961111E-8</c:v>
                </c:pt>
                <c:pt idx="1">
                  <c:v>0.56587556274701978</c:v>
                </c:pt>
                <c:pt idx="2">
                  <c:v>0.69045851802938962</c:v>
                </c:pt>
                <c:pt idx="3">
                  <c:v>0.76536781949342192</c:v>
                </c:pt>
                <c:pt idx="4">
                  <c:v>0.94757993530080853</c:v>
                </c:pt>
                <c:pt idx="5">
                  <c:v>1.2775041864852117</c:v>
                </c:pt>
                <c:pt idx="6">
                  <c:v>1.6003794882460474</c:v>
                </c:pt>
                <c:pt idx="7">
                  <c:v>1.8226649417154368</c:v>
                </c:pt>
                <c:pt idx="8">
                  <c:v>1.9640576912915257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25C-BB4F-A2BC-F549A640C843}"/>
            </c:ext>
          </c:extLst>
        </c:ser>
        <c:ser>
          <c:idx val="10"/>
          <c:order val="10"/>
          <c:spPr>
            <a:ln w="19050">
              <a:noFill/>
            </a:ln>
          </c:spPr>
          <c:marker>
            <c:symbol val="circle"/>
            <c:size val="4"/>
            <c:spPr>
              <a:solidFill>
                <a:srgbClr val="000090"/>
              </a:solidFill>
              <a:ln>
                <a:solidFill>
                  <a:schemeClr val="tx1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'Single peptide fitting TMG'!$D$2:$D$10</c:f>
                <c:numCache>
                  <c:formatCode>General</c:formatCode>
                  <c:ptCount val="9"/>
                  <c:pt idx="0">
                    <c:v>9.8994949366187392E-3</c:v>
                  </c:pt>
                  <c:pt idx="1">
                    <c:v>6.3639610306731403E-2</c:v>
                  </c:pt>
                  <c:pt idx="2">
                    <c:v>3.7476659402885089E-2</c:v>
                  </c:pt>
                  <c:pt idx="3">
                    <c:v>0.26375082938261568</c:v>
                  </c:pt>
                  <c:pt idx="4">
                    <c:v>3.5355339059375608E-2</c:v>
                  </c:pt>
                  <c:pt idx="5">
                    <c:v>0.13859292911258198</c:v>
                  </c:pt>
                  <c:pt idx="6">
                    <c:v>1.9091883091987265E-2</c:v>
                  </c:pt>
                  <c:pt idx="7">
                    <c:v>0.19516147160753469</c:v>
                  </c:pt>
                  <c:pt idx="8">
                    <c:v>0.13435028842540223</c:v>
                  </c:pt>
                </c:numCache>
              </c:numRef>
            </c:plus>
            <c:minus>
              <c:numRef>
                <c:f>'Single peptide fitting TMG'!$D$2:$D$10</c:f>
                <c:numCache>
                  <c:formatCode>General</c:formatCode>
                  <c:ptCount val="9"/>
                  <c:pt idx="0">
                    <c:v>9.8994949366187392E-3</c:v>
                  </c:pt>
                  <c:pt idx="1">
                    <c:v>6.3639610306731403E-2</c:v>
                  </c:pt>
                  <c:pt idx="2">
                    <c:v>3.7476659402885089E-2</c:v>
                  </c:pt>
                  <c:pt idx="3">
                    <c:v>0.26375082938261568</c:v>
                  </c:pt>
                  <c:pt idx="4">
                    <c:v>3.5355339059375608E-2</c:v>
                  </c:pt>
                  <c:pt idx="5">
                    <c:v>0.13859292911258198</c:v>
                  </c:pt>
                  <c:pt idx="6">
                    <c:v>1.9091883091987265E-2</c:v>
                  </c:pt>
                  <c:pt idx="7">
                    <c:v>0.19516147160753469</c:v>
                  </c:pt>
                  <c:pt idx="8">
                    <c:v>0.13435028842540223</c:v>
                  </c:pt>
                </c:numCache>
              </c:numRef>
            </c:minus>
            <c:spPr>
              <a:ln w="3175"/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'Single peptide fitting TMG'!$A$2:$A$10</c:f>
              <c:numCache>
                <c:formatCode>General</c:formatCode>
                <c:ptCount val="9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300</c:v>
                </c:pt>
                <c:pt idx="5">
                  <c:v>1500</c:v>
                </c:pt>
                <c:pt idx="6">
                  <c:v>3600</c:v>
                </c:pt>
                <c:pt idx="7">
                  <c:v>7200</c:v>
                </c:pt>
                <c:pt idx="8">
                  <c:v>14400</c:v>
                </c:pt>
              </c:numCache>
            </c:numRef>
          </c:xVal>
          <c:yVal>
            <c:numRef>
              <c:f>'Single peptide fitting TMG'!$B$2:$B$10</c:f>
              <c:numCache>
                <c:formatCode>0.00</c:formatCode>
                <c:ptCount val="9"/>
                <c:pt idx="0">
                  <c:v>-2.2082018927280751E-2</c:v>
                </c:pt>
                <c:pt idx="1">
                  <c:v>0.56151419558357474</c:v>
                </c:pt>
                <c:pt idx="2">
                  <c:v>0.95741324921164717</c:v>
                </c:pt>
                <c:pt idx="3">
                  <c:v>1.4873817034699717</c:v>
                </c:pt>
                <c:pt idx="4">
                  <c:v>1.2050473186117963</c:v>
                </c:pt>
                <c:pt idx="5">
                  <c:v>1.5962145110408839</c:v>
                </c:pt>
                <c:pt idx="6">
                  <c:v>2.0110410094634612</c:v>
                </c:pt>
                <c:pt idx="7">
                  <c:v>2.3659305993690309</c:v>
                </c:pt>
                <c:pt idx="8">
                  <c:v>2.9305993690850229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25C-BB4F-A2BC-F549A640C843}"/>
            </c:ext>
          </c:extLst>
        </c:ser>
        <c:ser>
          <c:idx val="11"/>
          <c:order val="11"/>
          <c:spPr>
            <a:ln w="3175">
              <a:solidFill>
                <a:srgbClr val="000090"/>
              </a:solidFill>
            </a:ln>
          </c:spPr>
          <c:marker>
            <c:symbol val="none"/>
          </c:marker>
          <c:xVal>
            <c:numRef>
              <c:f>'Single peptide fitting TMG'!$A$2:$A$10</c:f>
              <c:numCache>
                <c:formatCode>General</c:formatCode>
                <c:ptCount val="9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300</c:v>
                </c:pt>
                <c:pt idx="5">
                  <c:v>1500</c:v>
                </c:pt>
                <c:pt idx="6">
                  <c:v>3600</c:v>
                </c:pt>
                <c:pt idx="7">
                  <c:v>7200</c:v>
                </c:pt>
                <c:pt idx="8">
                  <c:v>14400</c:v>
                </c:pt>
              </c:numCache>
            </c:numRef>
          </c:xVal>
          <c:yVal>
            <c:numRef>
              <c:f>'Single peptide fitting TMG'!$C$2:$C$10</c:f>
              <c:numCache>
                <c:formatCode>0.00</c:formatCode>
                <c:ptCount val="9"/>
                <c:pt idx="0">
                  <c:v>1.0352442991745647E-7</c:v>
                </c:pt>
                <c:pt idx="1">
                  <c:v>0.66774989324307299</c:v>
                </c:pt>
                <c:pt idx="2">
                  <c:v>0.85518779457242466</c:v>
                </c:pt>
                <c:pt idx="3">
                  <c:v>0.98475186311261353</c:v>
                </c:pt>
                <c:pt idx="4">
                  <c:v>1.3220726132364371</c:v>
                </c:pt>
                <c:pt idx="5">
                  <c:v>1.602639118690953</c:v>
                </c:pt>
                <c:pt idx="6">
                  <c:v>1.948222810440642</c:v>
                </c:pt>
                <c:pt idx="7">
                  <c:v>2.342732703294967</c:v>
                </c:pt>
                <c:pt idx="8">
                  <c:v>2.9142513289042915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25C-BB4F-A2BC-F549A640C8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4258696"/>
        <c:axId val="2084264776"/>
      </c:scatterChart>
      <c:valAx>
        <c:axId val="2084258696"/>
        <c:scaling>
          <c:orientation val="minMax"/>
          <c:max val="15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Exchange time (min)</a:t>
                </a:r>
              </a:p>
            </c:rich>
          </c:tx>
          <c:layout>
            <c:manualLayout>
              <c:xMode val="edge"/>
              <c:yMode val="edge"/>
              <c:x val="0.37461567304087001"/>
              <c:y val="0.8598428248794479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4264776"/>
        <c:crosses val="autoZero"/>
        <c:crossBetween val="midCat"/>
      </c:valAx>
      <c:valAx>
        <c:axId val="2084264776"/>
        <c:scaling>
          <c:orientation val="minMax"/>
          <c:max val="6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deuteirum level (Da)</a:t>
                </a:r>
              </a:p>
            </c:rich>
          </c:tx>
          <c:layout>
            <c:manualLayout>
              <c:xMode val="edge"/>
              <c:yMode val="edge"/>
              <c:x val="4.1271341082364701E-2"/>
              <c:y val="0.2476722822437890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4258696"/>
        <c:crosses val="autoZero"/>
        <c:crossBetween val="midCat"/>
        <c:majorUnit val="1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effectLst/>
              </a:rPr>
              <a:t>ALHAPSQIVAA</a:t>
            </a:r>
            <a:r>
              <a:rPr lang="en-US" sz="1200" b="1" i="0" u="none" strike="noStrike" baseline="0"/>
              <a:t>  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baseline="0"/>
              <a:t>all states</a:t>
            </a:r>
            <a:endParaRPr lang="en-US"/>
          </a:p>
        </c:rich>
      </c:tx>
      <c:layout>
        <c:manualLayout>
          <c:xMode val="edge"/>
          <c:yMode val="edge"/>
          <c:x val="0.35171711338764799"/>
          <c:y val="8.73148353543392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463514013416"/>
          <c:y val="0.24299919805030901"/>
          <c:w val="0.69934034475160101"/>
          <c:h val="0.49067124389190497"/>
        </c:manualLayout>
      </c:layout>
      <c:scatterChart>
        <c:scatterStyle val="lineMarker"/>
        <c:varyColors val="0"/>
        <c:ser>
          <c:idx val="2"/>
          <c:order val="0"/>
          <c:spPr>
            <a:ln w="19050">
              <a:noFill/>
            </a:ln>
          </c:spPr>
          <c:marker>
            <c:symbol val="circle"/>
            <c:size val="4"/>
            <c:spPr>
              <a:solidFill>
                <a:srgbClr val="C00000"/>
              </a:solidFill>
              <a:ln w="6350">
                <a:solidFill>
                  <a:schemeClr val="tx1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'Single peptide fitting apo'!$D$2:$D$10</c:f>
                <c:numCache>
                  <c:formatCode>General</c:formatCode>
                  <c:ptCount val="9"/>
                  <c:pt idx="0">
                    <c:v>3.6591210237784416E-2</c:v>
                  </c:pt>
                  <c:pt idx="1">
                    <c:v>9.0976920150113647E-2</c:v>
                  </c:pt>
                  <c:pt idx="2">
                    <c:v>0.12515790026995333</c:v>
                  </c:pt>
                  <c:pt idx="3">
                    <c:v>8.9923300651159624E-2</c:v>
                  </c:pt>
                  <c:pt idx="4">
                    <c:v>0.14113893863846644</c:v>
                  </c:pt>
                  <c:pt idx="5">
                    <c:v>8.3140242963337732E-2</c:v>
                  </c:pt>
                  <c:pt idx="6">
                    <c:v>0.16042132027879058</c:v>
                  </c:pt>
                  <c:pt idx="7">
                    <c:v>0.27308753175494876</c:v>
                  </c:pt>
                  <c:pt idx="8">
                    <c:v>0.58019867286990756</c:v>
                  </c:pt>
                </c:numCache>
              </c:numRef>
            </c:plus>
            <c:minus>
              <c:numRef>
                <c:f>'Single peptide fitting apo'!$D$2:$D$10</c:f>
                <c:numCache>
                  <c:formatCode>General</c:formatCode>
                  <c:ptCount val="9"/>
                  <c:pt idx="0">
                    <c:v>3.6591210237784416E-2</c:v>
                  </c:pt>
                  <c:pt idx="1">
                    <c:v>9.0976920150113647E-2</c:v>
                  </c:pt>
                  <c:pt idx="2">
                    <c:v>0.12515790026995333</c:v>
                  </c:pt>
                  <c:pt idx="3">
                    <c:v>8.9923300651159624E-2</c:v>
                  </c:pt>
                  <c:pt idx="4">
                    <c:v>0.14113893863846644</c:v>
                  </c:pt>
                  <c:pt idx="5">
                    <c:v>8.3140242963337732E-2</c:v>
                  </c:pt>
                  <c:pt idx="6">
                    <c:v>0.16042132027879058</c:v>
                  </c:pt>
                  <c:pt idx="7">
                    <c:v>0.27308753175494876</c:v>
                  </c:pt>
                  <c:pt idx="8">
                    <c:v>0.58019867286990756</c:v>
                  </c:pt>
                </c:numCache>
              </c:numRef>
            </c:minus>
          </c:errBars>
          <c:xVal>
            <c:numRef>
              <c:f>'Single peptide fitting apo'!$A$2:$A$10</c:f>
              <c:numCache>
                <c:formatCode>General</c:formatCode>
                <c:ptCount val="9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300</c:v>
                </c:pt>
                <c:pt idx="5">
                  <c:v>1500</c:v>
                </c:pt>
                <c:pt idx="6">
                  <c:v>3600</c:v>
                </c:pt>
                <c:pt idx="7">
                  <c:v>7200</c:v>
                </c:pt>
                <c:pt idx="8">
                  <c:v>14400</c:v>
                </c:pt>
              </c:numCache>
            </c:numRef>
          </c:xVal>
          <c:yVal>
            <c:numRef>
              <c:f>'Single peptide fitting apo'!$B$2:$B$10</c:f>
              <c:numCache>
                <c:formatCode>0.00</c:formatCode>
                <c:ptCount val="9"/>
                <c:pt idx="0">
                  <c:v>1.0252365930536014E-2</c:v>
                </c:pt>
                <c:pt idx="1">
                  <c:v>1.2283911671924743</c:v>
                </c:pt>
                <c:pt idx="2">
                  <c:v>1.1056782334384949</c:v>
                </c:pt>
                <c:pt idx="3">
                  <c:v>1.8618296529967446</c:v>
                </c:pt>
                <c:pt idx="4">
                  <c:v>1.8870662460564429</c:v>
                </c:pt>
                <c:pt idx="5">
                  <c:v>3.0391167192431241</c:v>
                </c:pt>
                <c:pt idx="6">
                  <c:v>3.4164037854887859</c:v>
                </c:pt>
                <c:pt idx="7">
                  <c:v>3.7936908517348065</c:v>
                </c:pt>
                <c:pt idx="8">
                  <c:v>3.2208201892746007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CD-BD4C-9500-E1EABD5129E0}"/>
            </c:ext>
          </c:extLst>
        </c:ser>
        <c:ser>
          <c:idx val="3"/>
          <c:order val="1"/>
          <c:spPr>
            <a:ln w="3175">
              <a:solidFill>
                <a:srgbClr val="C00000"/>
              </a:solidFill>
              <a:prstDash val="solid"/>
            </a:ln>
          </c:spPr>
          <c:marker>
            <c:symbol val="none"/>
          </c:marker>
          <c:xVal>
            <c:numRef>
              <c:f>'Single peptide fitting apo'!$A$2:$A$10</c:f>
              <c:numCache>
                <c:formatCode>General</c:formatCode>
                <c:ptCount val="9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300</c:v>
                </c:pt>
                <c:pt idx="5">
                  <c:v>1500</c:v>
                </c:pt>
                <c:pt idx="6">
                  <c:v>3600</c:v>
                </c:pt>
                <c:pt idx="7">
                  <c:v>7200</c:v>
                </c:pt>
                <c:pt idx="8">
                  <c:v>14400</c:v>
                </c:pt>
              </c:numCache>
            </c:numRef>
          </c:xVal>
          <c:yVal>
            <c:numRef>
              <c:f>'Single peptide fitting apo'!$C$2:$C$10</c:f>
              <c:numCache>
                <c:formatCode>0.00</c:formatCode>
                <c:ptCount val="9"/>
                <c:pt idx="0">
                  <c:v>9.1561236814641234E-8</c:v>
                </c:pt>
                <c:pt idx="1">
                  <c:v>1.11499495968968</c:v>
                </c:pt>
                <c:pt idx="2">
                  <c:v>1.3254346987324741</c:v>
                </c:pt>
                <c:pt idx="3">
                  <c:v>1.4463202705972718</c:v>
                </c:pt>
                <c:pt idx="4">
                  <c:v>1.9421895764489339</c:v>
                </c:pt>
                <c:pt idx="5">
                  <c:v>2.9873651212431147</c:v>
                </c:pt>
                <c:pt idx="6">
                  <c:v>3.400007609206094</c:v>
                </c:pt>
                <c:pt idx="7">
                  <c:v>3.4675994902126925</c:v>
                </c:pt>
                <c:pt idx="8">
                  <c:v>3.4880243660941117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CD-BD4C-9500-E1EABD5129E0}"/>
            </c:ext>
          </c:extLst>
        </c:ser>
        <c:ser>
          <c:idx val="4"/>
          <c:order val="2"/>
          <c:spPr>
            <a:ln w="19050">
              <a:noFill/>
            </a:ln>
          </c:spPr>
          <c:marker>
            <c:symbol val="circle"/>
            <c:size val="4"/>
            <c:spPr>
              <a:solidFill>
                <a:srgbClr val="00B050"/>
              </a:solidFill>
              <a:ln>
                <a:solidFill>
                  <a:schemeClr val="tx1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'Single peptide fitting ONPFDNA'!$D$2:$D$10</c:f>
                <c:numCache>
                  <c:formatCode>General</c:formatCode>
                  <c:ptCount val="9"/>
                  <c:pt idx="0">
                    <c:v>3.6968455021310601E-3</c:v>
                  </c:pt>
                  <c:pt idx="1">
                    <c:v>0.14495631525850225</c:v>
                  </c:pt>
                  <c:pt idx="2">
                    <c:v>0</c:v>
                  </c:pt>
                  <c:pt idx="3">
                    <c:v>0.15394696056326052</c:v>
                  </c:pt>
                  <c:pt idx="4">
                    <c:v>0.10348389568750234</c:v>
                  </c:pt>
                  <c:pt idx="5">
                    <c:v>0.17465871483172971</c:v>
                  </c:pt>
                  <c:pt idx="6">
                    <c:v>0.20273361010615992</c:v>
                  </c:pt>
                  <c:pt idx="7">
                    <c:v>0.16215013619071159</c:v>
                  </c:pt>
                  <c:pt idx="8">
                    <c:v>0.23048843065688301</c:v>
                  </c:pt>
                </c:numCache>
              </c:numRef>
            </c:plus>
            <c:minus>
              <c:numRef>
                <c:f>'Single peptide fitting ONPFDNA'!$D$2:$D$10</c:f>
                <c:numCache>
                  <c:formatCode>General</c:formatCode>
                  <c:ptCount val="9"/>
                  <c:pt idx="0">
                    <c:v>3.6968455021310601E-3</c:v>
                  </c:pt>
                  <c:pt idx="1">
                    <c:v>0.14495631525850225</c:v>
                  </c:pt>
                  <c:pt idx="2">
                    <c:v>0</c:v>
                  </c:pt>
                  <c:pt idx="3">
                    <c:v>0.15394696056326052</c:v>
                  </c:pt>
                  <c:pt idx="4">
                    <c:v>0.10348389568750234</c:v>
                  </c:pt>
                  <c:pt idx="5">
                    <c:v>0.17465871483172971</c:v>
                  </c:pt>
                  <c:pt idx="6">
                    <c:v>0.20273361010615992</c:v>
                  </c:pt>
                  <c:pt idx="7">
                    <c:v>0.16215013619071159</c:v>
                  </c:pt>
                  <c:pt idx="8">
                    <c:v>0.23048843065688301</c:v>
                  </c:pt>
                </c:numCache>
              </c:numRef>
            </c:minus>
          </c:errBars>
          <c:xVal>
            <c:numRef>
              <c:f>'Single peptide fitting ONPFDNA'!$A$2:$A$10</c:f>
              <c:numCache>
                <c:formatCode>General</c:formatCode>
                <c:ptCount val="9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300</c:v>
                </c:pt>
                <c:pt idx="5">
                  <c:v>1500</c:v>
                </c:pt>
                <c:pt idx="6">
                  <c:v>3600</c:v>
                </c:pt>
                <c:pt idx="7">
                  <c:v>7200</c:v>
                </c:pt>
                <c:pt idx="8">
                  <c:v>14400</c:v>
                </c:pt>
              </c:numCache>
            </c:numRef>
          </c:xVal>
          <c:yVal>
            <c:numRef>
              <c:f>'Single peptide fitting ONPFDNA'!$B$2:$B$10</c:f>
              <c:numCache>
                <c:formatCode>0.00</c:formatCode>
                <c:ptCount val="9"/>
                <c:pt idx="0">
                  <c:v>1.5772870662087227E-3</c:v>
                </c:pt>
                <c:pt idx="1">
                  <c:v>1.1377497371185503</c:v>
                </c:pt>
                <c:pt idx="2">
                  <c:v>1.4574132492112886</c:v>
                </c:pt>
                <c:pt idx="3">
                  <c:v>1.4810725552051367</c:v>
                </c:pt>
                <c:pt idx="4">
                  <c:v>1.3966876971609976</c:v>
                </c:pt>
                <c:pt idx="5">
                  <c:v>1.4716088328075256</c:v>
                </c:pt>
                <c:pt idx="6">
                  <c:v>1.8541009463722862</c:v>
                </c:pt>
                <c:pt idx="7">
                  <c:v>1.7981072555206212</c:v>
                </c:pt>
                <c:pt idx="8">
                  <c:v>1.9487381703469613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CD-BD4C-9500-E1EABD5129E0}"/>
            </c:ext>
          </c:extLst>
        </c:ser>
        <c:ser>
          <c:idx val="5"/>
          <c:order val="3"/>
          <c:spPr>
            <a:ln w="3175">
              <a:solidFill>
                <a:srgbClr val="00B050"/>
              </a:solidFill>
              <a:prstDash val="solid"/>
            </a:ln>
          </c:spPr>
          <c:marker>
            <c:symbol val="none"/>
          </c:marker>
          <c:xVal>
            <c:numRef>
              <c:f>'Single peptide fitting ONPFDNA'!$A$2:$A$10</c:f>
              <c:numCache>
                <c:formatCode>General</c:formatCode>
                <c:ptCount val="9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300</c:v>
                </c:pt>
                <c:pt idx="5">
                  <c:v>1500</c:v>
                </c:pt>
                <c:pt idx="6">
                  <c:v>3600</c:v>
                </c:pt>
                <c:pt idx="7">
                  <c:v>7200</c:v>
                </c:pt>
                <c:pt idx="8">
                  <c:v>14400</c:v>
                </c:pt>
              </c:numCache>
            </c:numRef>
          </c:xVal>
          <c:yVal>
            <c:numRef>
              <c:f>'Single peptide fitting ONPFDNA'!$C$2:$C$10</c:f>
              <c:numCache>
                <c:formatCode>0.00</c:formatCode>
                <c:ptCount val="9"/>
                <c:pt idx="0">
                  <c:v>1.1693662038680941E-7</c:v>
                </c:pt>
                <c:pt idx="1">
                  <c:v>1.1651058460076866</c:v>
                </c:pt>
                <c:pt idx="2">
                  <c:v>1.3335345311829219</c:v>
                </c:pt>
                <c:pt idx="3">
                  <c:v>1.4114152290228272</c:v>
                </c:pt>
                <c:pt idx="4">
                  <c:v>1.4991912887966965</c:v>
                </c:pt>
                <c:pt idx="5">
                  <c:v>1.5974522731276126</c:v>
                </c:pt>
                <c:pt idx="6">
                  <c:v>1.7151870814755181</c:v>
                </c:pt>
                <c:pt idx="7">
                  <c:v>1.8292642362611113</c:v>
                </c:pt>
                <c:pt idx="8">
                  <c:v>1.9425873908581828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CD-BD4C-9500-E1EABD5129E0}"/>
            </c:ext>
          </c:extLst>
        </c:ser>
        <c:ser>
          <c:idx val="6"/>
          <c:order val="4"/>
          <c:spPr>
            <a:ln w="19050">
              <a:noFill/>
            </a:ln>
          </c:spPr>
          <c:marker>
            <c:symbol val="circle"/>
            <c:size val="4"/>
            <c:spPr>
              <a:solidFill>
                <a:srgbClr val="7030A0"/>
              </a:solidFill>
              <a:ln>
                <a:solidFill>
                  <a:schemeClr val="tx1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'Single peptide fitting DNA'!$D$2:$D$10</c:f>
                <c:numCache>
                  <c:formatCode>General</c:formatCode>
                  <c:ptCount val="9"/>
                  <c:pt idx="0">
                    <c:v>2.463567873366734E-2</c:v>
                  </c:pt>
                  <c:pt idx="1">
                    <c:v>9.3939696969224926E-2</c:v>
                  </c:pt>
                  <c:pt idx="2">
                    <c:v>0.19162593770152481</c:v>
                  </c:pt>
                  <c:pt idx="3">
                    <c:v>0.14660377439433489</c:v>
                  </c:pt>
                  <c:pt idx="4">
                    <c:v>0.1209224958393063</c:v>
                  </c:pt>
                  <c:pt idx="5">
                    <c:v>9.249324299646787E-2</c:v>
                  </c:pt>
                  <c:pt idx="6">
                    <c:v>0.18469253729732571</c:v>
                  </c:pt>
                  <c:pt idx="7">
                    <c:v>0.19157418058464459</c:v>
                  </c:pt>
                  <c:pt idx="8">
                    <c:v>0.30591229679981435</c:v>
                  </c:pt>
                </c:numCache>
              </c:numRef>
            </c:plus>
            <c:minus>
              <c:numRef>
                <c:f>'Single peptide fitting DNA'!$D$2:$D$10</c:f>
                <c:numCache>
                  <c:formatCode>General</c:formatCode>
                  <c:ptCount val="9"/>
                  <c:pt idx="0">
                    <c:v>2.463567873366734E-2</c:v>
                  </c:pt>
                  <c:pt idx="1">
                    <c:v>9.3939696969224926E-2</c:v>
                  </c:pt>
                  <c:pt idx="2">
                    <c:v>0.19162593770152481</c:v>
                  </c:pt>
                  <c:pt idx="3">
                    <c:v>0.14660377439433489</c:v>
                  </c:pt>
                  <c:pt idx="4">
                    <c:v>0.1209224958393063</c:v>
                  </c:pt>
                  <c:pt idx="5">
                    <c:v>9.249324299646787E-2</c:v>
                  </c:pt>
                  <c:pt idx="6">
                    <c:v>0.18469253729732571</c:v>
                  </c:pt>
                  <c:pt idx="7">
                    <c:v>0.19157418058464459</c:v>
                  </c:pt>
                  <c:pt idx="8">
                    <c:v>0.30591229679981435</c:v>
                  </c:pt>
                </c:numCache>
              </c:numRef>
            </c:minus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xVal>
            <c:numRef>
              <c:f>'Single peptide fitting DNA'!$A$2:$A$10</c:f>
              <c:numCache>
                <c:formatCode>General</c:formatCode>
                <c:ptCount val="9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300</c:v>
                </c:pt>
                <c:pt idx="5">
                  <c:v>1500</c:v>
                </c:pt>
                <c:pt idx="6">
                  <c:v>3600</c:v>
                </c:pt>
                <c:pt idx="7">
                  <c:v>7200</c:v>
                </c:pt>
                <c:pt idx="8">
                  <c:v>14400</c:v>
                </c:pt>
              </c:numCache>
            </c:numRef>
          </c:xVal>
          <c:yVal>
            <c:numRef>
              <c:f>'Single peptide fitting DNA'!$B$2:$B$10</c:f>
              <c:numCache>
                <c:formatCode>0.00</c:formatCode>
                <c:ptCount val="9"/>
                <c:pt idx="0">
                  <c:v>1.0252365930536014E-2</c:v>
                </c:pt>
                <c:pt idx="1">
                  <c:v>1.0851735015770643</c:v>
                </c:pt>
                <c:pt idx="2">
                  <c:v>1.4053627760253249</c:v>
                </c:pt>
                <c:pt idx="3">
                  <c:v>1.4984227129337913</c:v>
                </c:pt>
                <c:pt idx="4">
                  <c:v>1.3556782334384949</c:v>
                </c:pt>
                <c:pt idx="5">
                  <c:v>1.5725552050473943</c:v>
                </c:pt>
                <c:pt idx="6">
                  <c:v>1.8580441640379872</c:v>
                </c:pt>
                <c:pt idx="7">
                  <c:v>2.0189274447948633</c:v>
                </c:pt>
                <c:pt idx="8">
                  <c:v>2.1561514195582498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BCD-BD4C-9500-E1EABD5129E0}"/>
            </c:ext>
          </c:extLst>
        </c:ser>
        <c:ser>
          <c:idx val="7"/>
          <c:order val="5"/>
          <c:spPr>
            <a:ln w="3175">
              <a:solidFill>
                <a:srgbClr val="7030A0"/>
              </a:solidFill>
              <a:prstDash val="solid"/>
            </a:ln>
          </c:spPr>
          <c:marker>
            <c:symbol val="none"/>
          </c:marker>
          <c:xVal>
            <c:numRef>
              <c:f>'Single peptide fitting DNA'!$A$2:$A$10</c:f>
              <c:numCache>
                <c:formatCode>General</c:formatCode>
                <c:ptCount val="9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300</c:v>
                </c:pt>
                <c:pt idx="5">
                  <c:v>1500</c:v>
                </c:pt>
                <c:pt idx="6">
                  <c:v>3600</c:v>
                </c:pt>
                <c:pt idx="7">
                  <c:v>7200</c:v>
                </c:pt>
                <c:pt idx="8">
                  <c:v>14400</c:v>
                </c:pt>
              </c:numCache>
            </c:numRef>
          </c:xVal>
          <c:yVal>
            <c:numRef>
              <c:f>'Single peptide fitting DNA'!$C$2:$C$10</c:f>
              <c:numCache>
                <c:formatCode>0.00</c:formatCode>
                <c:ptCount val="9"/>
                <c:pt idx="0" formatCode="General">
                  <c:v>-3.1554424850810392E-8</c:v>
                </c:pt>
                <c:pt idx="1">
                  <c:v>1.1407423668821455</c:v>
                </c:pt>
                <c:pt idx="2">
                  <c:v>1.3264027560078304</c:v>
                </c:pt>
                <c:pt idx="3">
                  <c:v>1.4182002974039714</c:v>
                </c:pt>
                <c:pt idx="4">
                  <c:v>1.5206131189257794</c:v>
                </c:pt>
                <c:pt idx="5">
                  <c:v>1.5893815549384431</c:v>
                </c:pt>
                <c:pt idx="6">
                  <c:v>1.7015138972083825</c:v>
                </c:pt>
                <c:pt idx="7">
                  <c:v>1.8824298020093462</c:v>
                </c:pt>
                <c:pt idx="8">
                  <c:v>2.2245013909445159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BCD-BD4C-9500-E1EABD5129E0}"/>
            </c:ext>
          </c:extLst>
        </c:ser>
        <c:ser>
          <c:idx val="8"/>
          <c:order val="6"/>
          <c:spPr>
            <a:ln w="19050">
              <a:noFill/>
            </a:ln>
          </c:spPr>
          <c:marker>
            <c:symbol val="circle"/>
            <c:size val="4"/>
            <c:spPr>
              <a:solidFill>
                <a:srgbClr val="FFC000"/>
              </a:solidFill>
              <a:ln>
                <a:solidFill>
                  <a:schemeClr val="tx1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'Single peptide fitting ONPF'!$D$2:$D$10</c:f>
                <c:numCache>
                  <c:formatCode>General</c:formatCode>
                  <c:ptCount val="9"/>
                  <c:pt idx="0">
                    <c:v>1.0307764064043049E-2</c:v>
                  </c:pt>
                  <c:pt idx="1">
                    <c:v>6.913935203625643E-2</c:v>
                  </c:pt>
                  <c:pt idx="2">
                    <c:v>0</c:v>
                  </c:pt>
                  <c:pt idx="3">
                    <c:v>0.16487242542848618</c:v>
                  </c:pt>
                  <c:pt idx="4">
                    <c:v>5.6659803505931236E-2</c:v>
                  </c:pt>
                  <c:pt idx="5">
                    <c:v>0.1292861812672603</c:v>
                  </c:pt>
                  <c:pt idx="6">
                    <c:v>0.14526842969710824</c:v>
                  </c:pt>
                  <c:pt idx="7">
                    <c:v>0.1776220237845863</c:v>
                  </c:pt>
                  <c:pt idx="8">
                    <c:v>3.7859388972007434E-2</c:v>
                  </c:pt>
                </c:numCache>
              </c:numRef>
            </c:plus>
            <c:minus>
              <c:numRef>
                <c:f>'Single peptide fitting ONPF'!$D$2:$D$10</c:f>
                <c:numCache>
                  <c:formatCode>General</c:formatCode>
                  <c:ptCount val="9"/>
                  <c:pt idx="0">
                    <c:v>1.0307764064043049E-2</c:v>
                  </c:pt>
                  <c:pt idx="1">
                    <c:v>6.913935203625643E-2</c:v>
                  </c:pt>
                  <c:pt idx="2">
                    <c:v>0</c:v>
                  </c:pt>
                  <c:pt idx="3">
                    <c:v>0.16487242542848618</c:v>
                  </c:pt>
                  <c:pt idx="4">
                    <c:v>5.6659803505931236E-2</c:v>
                  </c:pt>
                  <c:pt idx="5">
                    <c:v>0.1292861812672603</c:v>
                  </c:pt>
                  <c:pt idx="6">
                    <c:v>0.14526842969710824</c:v>
                  </c:pt>
                  <c:pt idx="7">
                    <c:v>0.1776220237845863</c:v>
                  </c:pt>
                  <c:pt idx="8">
                    <c:v>3.7859388972007434E-2</c:v>
                  </c:pt>
                </c:numCache>
              </c:numRef>
            </c:minus>
          </c:errBars>
          <c:xVal>
            <c:numRef>
              <c:f>'Single peptide fitting ONPF'!$A$2:$A$10</c:f>
              <c:numCache>
                <c:formatCode>General</c:formatCode>
                <c:ptCount val="9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300</c:v>
                </c:pt>
                <c:pt idx="5">
                  <c:v>1500</c:v>
                </c:pt>
                <c:pt idx="6">
                  <c:v>3600</c:v>
                </c:pt>
                <c:pt idx="7">
                  <c:v>7200</c:v>
                </c:pt>
                <c:pt idx="8">
                  <c:v>14400</c:v>
                </c:pt>
              </c:numCache>
            </c:numRef>
          </c:xVal>
          <c:yVal>
            <c:numRef>
              <c:f>'Single peptide fitting ONPF'!$B$2:$B$10</c:f>
              <c:numCache>
                <c:formatCode>0.00</c:formatCode>
                <c:ptCount val="9"/>
                <c:pt idx="0">
                  <c:v>-7.8864353292504459E-4</c:v>
                </c:pt>
                <c:pt idx="1">
                  <c:v>1.1033123028390024</c:v>
                </c:pt>
                <c:pt idx="2">
                  <c:v>2.1608832807572349</c:v>
                </c:pt>
                <c:pt idx="3">
                  <c:v>2.0039432176653427</c:v>
                </c:pt>
                <c:pt idx="4">
                  <c:v>1.9232386961095018</c:v>
                </c:pt>
                <c:pt idx="5">
                  <c:v>2.7358044164037629</c:v>
                </c:pt>
                <c:pt idx="6">
                  <c:v>3.2783911671924741</c:v>
                </c:pt>
                <c:pt idx="7">
                  <c:v>3.5954258675079589</c:v>
                </c:pt>
                <c:pt idx="8">
                  <c:v>4.1251314405885218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BCD-BD4C-9500-E1EABD5129E0}"/>
            </c:ext>
          </c:extLst>
        </c:ser>
        <c:ser>
          <c:idx val="9"/>
          <c:order val="7"/>
          <c:spPr>
            <a:ln w="3175">
              <a:solidFill>
                <a:srgbClr val="FFC000"/>
              </a:solidFill>
              <a:prstDash val="solid"/>
            </a:ln>
          </c:spPr>
          <c:marker>
            <c:symbol val="none"/>
          </c:marker>
          <c:xVal>
            <c:numRef>
              <c:f>'Single peptide fitting ONPF'!$A$2:$A$10</c:f>
              <c:numCache>
                <c:formatCode>General</c:formatCode>
                <c:ptCount val="9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300</c:v>
                </c:pt>
                <c:pt idx="5">
                  <c:v>1500</c:v>
                </c:pt>
                <c:pt idx="6">
                  <c:v>3600</c:v>
                </c:pt>
                <c:pt idx="7">
                  <c:v>7200</c:v>
                </c:pt>
                <c:pt idx="8">
                  <c:v>14400</c:v>
                </c:pt>
              </c:numCache>
            </c:numRef>
          </c:xVal>
          <c:yVal>
            <c:numRef>
              <c:f>'Single peptide fitting ONPF'!$C$2:$C$10</c:f>
              <c:numCache>
                <c:formatCode>0.00</c:formatCode>
                <c:ptCount val="9"/>
                <c:pt idx="0">
                  <c:v>-6.542841823886647E-10</c:v>
                </c:pt>
                <c:pt idx="1">
                  <c:v>1.2903470947659708</c:v>
                </c:pt>
                <c:pt idx="2">
                  <c:v>1.5856765187359789</c:v>
                </c:pt>
                <c:pt idx="3">
                  <c:v>1.766318008005419</c:v>
                </c:pt>
                <c:pt idx="4">
                  <c:v>2.151879144177705</c:v>
                </c:pt>
                <c:pt idx="5">
                  <c:v>2.6591702285116896</c:v>
                </c:pt>
                <c:pt idx="6">
                  <c:v>3.2085982225432197</c:v>
                </c:pt>
                <c:pt idx="7">
                  <c:v>3.6745848497019526</c:v>
                </c:pt>
                <c:pt idx="8">
                  <c:v>4.1013838011523553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BCD-BD4C-9500-E1EABD5129E0}"/>
            </c:ext>
          </c:extLst>
        </c:ser>
        <c:ser>
          <c:idx val="0"/>
          <c:order val="8"/>
          <c:spPr>
            <a:ln w="19050">
              <a:noFill/>
            </a:ln>
          </c:spPr>
          <c:marker>
            <c:symbol val="circle"/>
            <c:size val="4"/>
            <c:spPr>
              <a:solidFill>
                <a:srgbClr val="0070C0"/>
              </a:solidFill>
              <a:ln>
                <a:solidFill>
                  <a:schemeClr val="tx1"/>
                </a:solidFill>
                <a:prstDash val="solid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'Single peptide fitting IPTG'!$D$2:$D$10</c:f>
                <c:numCache>
                  <c:formatCode>General</c:formatCode>
                  <c:ptCount val="9"/>
                  <c:pt idx="0">
                    <c:v>8.3186537372581717E-3</c:v>
                  </c:pt>
                  <c:pt idx="1">
                    <c:v>4.0127920454488999E-2</c:v>
                  </c:pt>
                  <c:pt idx="2">
                    <c:v>0</c:v>
                  </c:pt>
                  <c:pt idx="3">
                    <c:v>0.10561391953712243</c:v>
                  </c:pt>
                  <c:pt idx="4">
                    <c:v>7.1847059786718598E-2</c:v>
                  </c:pt>
                  <c:pt idx="5">
                    <c:v>7.0455659815224447E-2</c:v>
                  </c:pt>
                  <c:pt idx="6">
                    <c:v>4.8318733427110863E-2</c:v>
                  </c:pt>
                  <c:pt idx="7">
                    <c:v>6.9955700268094168E-2</c:v>
                  </c:pt>
                  <c:pt idx="8">
                    <c:v>7.0329936726835268E-2</c:v>
                  </c:pt>
                </c:numCache>
              </c:numRef>
            </c:plus>
            <c:minus>
              <c:numRef>
                <c:f>'Single peptide fitting IPTG'!$D$2:$D$10</c:f>
                <c:numCache>
                  <c:formatCode>General</c:formatCode>
                  <c:ptCount val="9"/>
                  <c:pt idx="0">
                    <c:v>8.3186537372581717E-3</c:v>
                  </c:pt>
                  <c:pt idx="1">
                    <c:v>4.0127920454488999E-2</c:v>
                  </c:pt>
                  <c:pt idx="2">
                    <c:v>0</c:v>
                  </c:pt>
                  <c:pt idx="3">
                    <c:v>0.10561391953712243</c:v>
                  </c:pt>
                  <c:pt idx="4">
                    <c:v>7.1847059786718598E-2</c:v>
                  </c:pt>
                  <c:pt idx="5">
                    <c:v>7.0455659815224447E-2</c:v>
                  </c:pt>
                  <c:pt idx="6">
                    <c:v>4.8318733427110863E-2</c:v>
                  </c:pt>
                  <c:pt idx="7">
                    <c:v>6.9955700268094168E-2</c:v>
                  </c:pt>
                  <c:pt idx="8">
                    <c:v>7.0329936726835268E-2</c:v>
                  </c:pt>
                </c:numCache>
              </c:numRef>
            </c:minus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xVal>
            <c:numRef>
              <c:f>'Single peptide fitting IPTG'!$A$2:$A$10</c:f>
              <c:numCache>
                <c:formatCode>General</c:formatCode>
                <c:ptCount val="9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300</c:v>
                </c:pt>
                <c:pt idx="5">
                  <c:v>1500</c:v>
                </c:pt>
                <c:pt idx="6">
                  <c:v>3600</c:v>
                </c:pt>
                <c:pt idx="7">
                  <c:v>7200</c:v>
                </c:pt>
                <c:pt idx="8">
                  <c:v>14400</c:v>
                </c:pt>
              </c:numCache>
            </c:numRef>
          </c:xVal>
          <c:yVal>
            <c:numRef>
              <c:f>'Single peptide fitting IPTG'!$B$2:$B$10</c:f>
              <c:numCache>
                <c:formatCode>0.00</c:formatCode>
                <c:ptCount val="9"/>
                <c:pt idx="0">
                  <c:v>-3.7854889591161147E-3</c:v>
                </c:pt>
                <c:pt idx="1">
                  <c:v>0.64116719242908771</c:v>
                </c:pt>
                <c:pt idx="2">
                  <c:v>0.58044164037843804</c:v>
                </c:pt>
                <c:pt idx="3">
                  <c:v>0.90347003154558747</c:v>
                </c:pt>
                <c:pt idx="4">
                  <c:v>0.94321766561505149</c:v>
                </c:pt>
                <c:pt idx="5">
                  <c:v>1.2933753943216364</c:v>
                </c:pt>
                <c:pt idx="6">
                  <c:v>1.5167192429023146</c:v>
                </c:pt>
                <c:pt idx="7">
                  <c:v>1.8529968454261911</c:v>
                </c:pt>
                <c:pt idx="8">
                  <c:v>1.9791798107257579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BCD-BD4C-9500-E1EABD5129E0}"/>
            </c:ext>
          </c:extLst>
        </c:ser>
        <c:ser>
          <c:idx val="1"/>
          <c:order val="9"/>
          <c:spPr>
            <a:ln w="3175">
              <a:solidFill>
                <a:srgbClr val="0070C0"/>
              </a:solidFill>
              <a:prstDash val="solid"/>
            </a:ln>
          </c:spPr>
          <c:marker>
            <c:symbol val="none"/>
          </c:marker>
          <c:xVal>
            <c:numRef>
              <c:f>'Single peptide fitting IPTG'!$A$2:$A$10</c:f>
              <c:numCache>
                <c:formatCode>General</c:formatCode>
                <c:ptCount val="9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300</c:v>
                </c:pt>
                <c:pt idx="5">
                  <c:v>1500</c:v>
                </c:pt>
                <c:pt idx="6">
                  <c:v>3600</c:v>
                </c:pt>
                <c:pt idx="7">
                  <c:v>7200</c:v>
                </c:pt>
                <c:pt idx="8">
                  <c:v>14400</c:v>
                </c:pt>
              </c:numCache>
            </c:numRef>
          </c:xVal>
          <c:yVal>
            <c:numRef>
              <c:f>'Single peptide fitting IPTG'!$C$2:$C$10</c:f>
              <c:numCache>
                <c:formatCode>0.00</c:formatCode>
                <c:ptCount val="9"/>
                <c:pt idx="0">
                  <c:v>-3.5024390498961111E-8</c:v>
                </c:pt>
                <c:pt idx="1">
                  <c:v>0.56587556274701978</c:v>
                </c:pt>
                <c:pt idx="2">
                  <c:v>0.69045851802938962</c:v>
                </c:pt>
                <c:pt idx="3">
                  <c:v>0.76536781949342192</c:v>
                </c:pt>
                <c:pt idx="4">
                  <c:v>0.94757993530080853</c:v>
                </c:pt>
                <c:pt idx="5">
                  <c:v>1.2775041864852117</c:v>
                </c:pt>
                <c:pt idx="6">
                  <c:v>1.6003794882460474</c:v>
                </c:pt>
                <c:pt idx="7">
                  <c:v>1.8226649417154368</c:v>
                </c:pt>
                <c:pt idx="8">
                  <c:v>1.9640576912915257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BCD-BD4C-9500-E1EABD5129E0}"/>
            </c:ext>
          </c:extLst>
        </c:ser>
        <c:ser>
          <c:idx val="10"/>
          <c:order val="10"/>
          <c:spPr>
            <a:ln w="19050">
              <a:noFill/>
            </a:ln>
          </c:spPr>
          <c:marker>
            <c:symbol val="circle"/>
            <c:size val="4"/>
            <c:spPr>
              <a:solidFill>
                <a:srgbClr val="000090"/>
              </a:solidFill>
              <a:ln>
                <a:solidFill>
                  <a:schemeClr val="tx1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'Single peptide fitting TMG'!$D$2:$D$10</c:f>
                <c:numCache>
                  <c:formatCode>General</c:formatCode>
                  <c:ptCount val="9"/>
                  <c:pt idx="0">
                    <c:v>9.8994949366187392E-3</c:v>
                  </c:pt>
                  <c:pt idx="1">
                    <c:v>6.3639610306731403E-2</c:v>
                  </c:pt>
                  <c:pt idx="2">
                    <c:v>3.7476659402885089E-2</c:v>
                  </c:pt>
                  <c:pt idx="3">
                    <c:v>0.26375082938261568</c:v>
                  </c:pt>
                  <c:pt idx="4">
                    <c:v>3.5355339059375608E-2</c:v>
                  </c:pt>
                  <c:pt idx="5">
                    <c:v>0.13859292911258198</c:v>
                  </c:pt>
                  <c:pt idx="6">
                    <c:v>1.9091883091987265E-2</c:v>
                  </c:pt>
                  <c:pt idx="7">
                    <c:v>0.19516147160753469</c:v>
                  </c:pt>
                  <c:pt idx="8">
                    <c:v>0.13435028842540223</c:v>
                  </c:pt>
                </c:numCache>
              </c:numRef>
            </c:plus>
            <c:minus>
              <c:numRef>
                <c:f>'Single peptide fitting TMG'!$D$2:$D$10</c:f>
                <c:numCache>
                  <c:formatCode>General</c:formatCode>
                  <c:ptCount val="9"/>
                  <c:pt idx="0">
                    <c:v>9.8994949366187392E-3</c:v>
                  </c:pt>
                  <c:pt idx="1">
                    <c:v>6.3639610306731403E-2</c:v>
                  </c:pt>
                  <c:pt idx="2">
                    <c:v>3.7476659402885089E-2</c:v>
                  </c:pt>
                  <c:pt idx="3">
                    <c:v>0.26375082938261568</c:v>
                  </c:pt>
                  <c:pt idx="4">
                    <c:v>3.5355339059375608E-2</c:v>
                  </c:pt>
                  <c:pt idx="5">
                    <c:v>0.13859292911258198</c:v>
                  </c:pt>
                  <c:pt idx="6">
                    <c:v>1.9091883091987265E-2</c:v>
                  </c:pt>
                  <c:pt idx="7">
                    <c:v>0.19516147160753469</c:v>
                  </c:pt>
                  <c:pt idx="8">
                    <c:v>0.13435028842540223</c:v>
                  </c:pt>
                </c:numCache>
              </c:numRef>
            </c:minus>
            <c:spPr>
              <a:ln w="3175"/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'Single peptide fitting TMG'!$A$2:$A$10</c:f>
              <c:numCache>
                <c:formatCode>General</c:formatCode>
                <c:ptCount val="9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300</c:v>
                </c:pt>
                <c:pt idx="5">
                  <c:v>1500</c:v>
                </c:pt>
                <c:pt idx="6">
                  <c:v>3600</c:v>
                </c:pt>
                <c:pt idx="7">
                  <c:v>7200</c:v>
                </c:pt>
                <c:pt idx="8">
                  <c:v>14400</c:v>
                </c:pt>
              </c:numCache>
            </c:numRef>
          </c:xVal>
          <c:yVal>
            <c:numRef>
              <c:f>'Single peptide fitting TMG'!$B$2:$B$10</c:f>
              <c:numCache>
                <c:formatCode>0.00</c:formatCode>
                <c:ptCount val="9"/>
                <c:pt idx="0">
                  <c:v>-2.2082018927280751E-2</c:v>
                </c:pt>
                <c:pt idx="1">
                  <c:v>0.56151419558357474</c:v>
                </c:pt>
                <c:pt idx="2">
                  <c:v>0.95741324921164717</c:v>
                </c:pt>
                <c:pt idx="3">
                  <c:v>1.4873817034699717</c:v>
                </c:pt>
                <c:pt idx="4">
                  <c:v>1.2050473186117963</c:v>
                </c:pt>
                <c:pt idx="5">
                  <c:v>1.5962145110408839</c:v>
                </c:pt>
                <c:pt idx="6">
                  <c:v>2.0110410094634612</c:v>
                </c:pt>
                <c:pt idx="7">
                  <c:v>2.3659305993690309</c:v>
                </c:pt>
                <c:pt idx="8">
                  <c:v>2.9305993690850229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BCD-BD4C-9500-E1EABD5129E0}"/>
            </c:ext>
          </c:extLst>
        </c:ser>
        <c:ser>
          <c:idx val="11"/>
          <c:order val="11"/>
          <c:spPr>
            <a:ln w="3175">
              <a:solidFill>
                <a:srgbClr val="000090"/>
              </a:solidFill>
            </a:ln>
          </c:spPr>
          <c:marker>
            <c:symbol val="none"/>
          </c:marker>
          <c:xVal>
            <c:numRef>
              <c:f>'Single peptide fitting TMG'!$A$2:$A$10</c:f>
              <c:numCache>
                <c:formatCode>General</c:formatCode>
                <c:ptCount val="9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300</c:v>
                </c:pt>
                <c:pt idx="5">
                  <c:v>1500</c:v>
                </c:pt>
                <c:pt idx="6">
                  <c:v>3600</c:v>
                </c:pt>
                <c:pt idx="7">
                  <c:v>7200</c:v>
                </c:pt>
                <c:pt idx="8">
                  <c:v>14400</c:v>
                </c:pt>
              </c:numCache>
            </c:numRef>
          </c:xVal>
          <c:yVal>
            <c:numRef>
              <c:f>'Single peptide fitting TMG'!$C$2:$C$10</c:f>
              <c:numCache>
                <c:formatCode>0.00</c:formatCode>
                <c:ptCount val="9"/>
                <c:pt idx="0">
                  <c:v>1.0352442991745647E-7</c:v>
                </c:pt>
                <c:pt idx="1">
                  <c:v>0.66774989324307299</c:v>
                </c:pt>
                <c:pt idx="2">
                  <c:v>0.85518779457242466</c:v>
                </c:pt>
                <c:pt idx="3">
                  <c:v>0.98475186311261353</c:v>
                </c:pt>
                <c:pt idx="4">
                  <c:v>1.3220726132364371</c:v>
                </c:pt>
                <c:pt idx="5">
                  <c:v>1.602639118690953</c:v>
                </c:pt>
                <c:pt idx="6">
                  <c:v>1.948222810440642</c:v>
                </c:pt>
                <c:pt idx="7">
                  <c:v>2.342732703294967</c:v>
                </c:pt>
                <c:pt idx="8">
                  <c:v>2.9142513289042915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BCD-BD4C-9500-E1EABD512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4258696"/>
        <c:axId val="2084264776"/>
      </c:scatterChart>
      <c:valAx>
        <c:axId val="2084258696"/>
        <c:scaling>
          <c:logBase val="10"/>
          <c:orientation val="minMax"/>
          <c:max val="15000"/>
          <c:min val="1"/>
        </c:scaling>
        <c:delete val="0"/>
        <c:axPos val="b"/>
        <c:title>
          <c:tx>
            <c:rich>
              <a:bodyPr/>
              <a:lstStyle/>
              <a:p>
                <a:pPr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Exchange time (min)</a:t>
                </a:r>
              </a:p>
            </c:rich>
          </c:tx>
          <c:layout>
            <c:manualLayout>
              <c:xMode val="edge"/>
              <c:yMode val="edge"/>
              <c:x val="0.37461567304087001"/>
              <c:y val="0.8598428248794479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4264776"/>
        <c:crosses val="autoZero"/>
        <c:crossBetween val="midCat"/>
      </c:valAx>
      <c:valAx>
        <c:axId val="2084264776"/>
        <c:scaling>
          <c:orientation val="minMax"/>
          <c:max val="6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deuteirum level (Da)</a:t>
                </a:r>
              </a:p>
            </c:rich>
          </c:tx>
          <c:layout>
            <c:manualLayout>
              <c:xMode val="edge"/>
              <c:yMode val="edge"/>
              <c:x val="4.1271341082364701E-2"/>
              <c:y val="0.2476722822437890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4258696"/>
        <c:crosses val="autoZero"/>
        <c:crossBetween val="midCat"/>
        <c:majorUnit val="1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</xdr:colOff>
      <xdr:row>0</xdr:row>
      <xdr:rowOff>38100</xdr:rowOff>
    </xdr:from>
    <xdr:to>
      <xdr:col>11</xdr:col>
      <xdr:colOff>660400</xdr:colOff>
      <xdr:row>16</xdr:row>
      <xdr:rowOff>101600</xdr:rowOff>
    </xdr:to>
    <xdr:graphicFrame macro="">
      <xdr:nvGraphicFramePr>
        <xdr:cNvPr id="1031" name="Chart 1">
          <a:extLst>
            <a:ext uri="{FF2B5EF4-FFF2-40B4-BE49-F238E27FC236}">
              <a16:creationId xmlns:a16="http://schemas.microsoft.com/office/drawing/2014/main" id="{00000000-0008-0000-0100-000007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</xdr:colOff>
      <xdr:row>0</xdr:row>
      <xdr:rowOff>38100</xdr:rowOff>
    </xdr:from>
    <xdr:to>
      <xdr:col>11</xdr:col>
      <xdr:colOff>660400</xdr:colOff>
      <xdr:row>16</xdr:row>
      <xdr:rowOff>101600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72584201-D3DE-5241-8842-5855645F03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</xdr:colOff>
      <xdr:row>0</xdr:row>
      <xdr:rowOff>38100</xdr:rowOff>
    </xdr:from>
    <xdr:to>
      <xdr:col>11</xdr:col>
      <xdr:colOff>660400</xdr:colOff>
      <xdr:row>16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FBE440-F4B9-4A41-B4D4-D015F16393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</xdr:colOff>
      <xdr:row>0</xdr:row>
      <xdr:rowOff>38100</xdr:rowOff>
    </xdr:from>
    <xdr:to>
      <xdr:col>11</xdr:col>
      <xdr:colOff>660400</xdr:colOff>
      <xdr:row>16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4EE483-DF9B-F54C-B077-9C18742B7B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</xdr:colOff>
      <xdr:row>0</xdr:row>
      <xdr:rowOff>38100</xdr:rowOff>
    </xdr:from>
    <xdr:to>
      <xdr:col>11</xdr:col>
      <xdr:colOff>660400</xdr:colOff>
      <xdr:row>16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8F3B72-9DEC-8442-B52C-FF194C35D8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</xdr:colOff>
      <xdr:row>0</xdr:row>
      <xdr:rowOff>38100</xdr:rowOff>
    </xdr:from>
    <xdr:to>
      <xdr:col>11</xdr:col>
      <xdr:colOff>660400</xdr:colOff>
      <xdr:row>16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3BBEC8-39BB-9D44-83A0-BCE4F19FBE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414935</xdr:colOff>
      <xdr:row>0</xdr:row>
      <xdr:rowOff>94776</xdr:rowOff>
    </xdr:from>
    <xdr:to>
      <xdr:col>18</xdr:col>
      <xdr:colOff>108172</xdr:colOff>
      <xdr:row>16</xdr:row>
      <xdr:rowOff>138689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B51586B-22B4-0F47-B307-27AE3606EA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436562</xdr:colOff>
      <xdr:row>18</xdr:row>
      <xdr:rowOff>19843</xdr:rowOff>
    </xdr:from>
    <xdr:to>
      <xdr:col>18</xdr:col>
      <xdr:colOff>129799</xdr:colOff>
      <xdr:row>36</xdr:row>
      <xdr:rowOff>103444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71BCC63-D96A-7A47-A129-0BB0B5355D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35"/>
  <sheetViews>
    <sheetView topLeftCell="J3" zoomScale="87" workbookViewId="0">
      <selection activeCell="Y27" sqref="Y27:Y35"/>
    </sheetView>
  </sheetViews>
  <sheetFormatPr baseColWidth="10" defaultColWidth="8.83203125" defaultRowHeight="13" x14ac:dyDescent="0.15"/>
  <cols>
    <col min="1" max="8" width="8.83203125" style="1" customWidth="1"/>
  </cols>
  <sheetData>
    <row r="1" spans="1:29" x14ac:dyDescent="0.15">
      <c r="A1"/>
      <c r="B1"/>
      <c r="C1"/>
      <c r="D1"/>
      <c r="E1"/>
      <c r="F1"/>
      <c r="G1"/>
      <c r="H1"/>
    </row>
    <row r="2" spans="1:29" x14ac:dyDescent="0.15">
      <c r="A2" s="1" t="s">
        <v>54</v>
      </c>
      <c r="B2" s="1">
        <v>2</v>
      </c>
    </row>
    <row r="4" spans="1:29" x14ac:dyDescent="0.15">
      <c r="A4" s="1" t="s">
        <v>24</v>
      </c>
      <c r="K4" s="23" t="s">
        <v>25</v>
      </c>
      <c r="L4" s="23"/>
      <c r="M4" s="23"/>
      <c r="O4" s="29" t="s">
        <v>26</v>
      </c>
      <c r="P4" s="30"/>
      <c r="Q4" s="30"/>
      <c r="S4" s="29" t="s">
        <v>27</v>
      </c>
      <c r="T4" s="30"/>
      <c r="U4" s="30"/>
      <c r="W4" s="29" t="s">
        <v>28</v>
      </c>
      <c r="X4" s="30"/>
      <c r="Y4" s="30"/>
      <c r="AA4" s="43" t="s">
        <v>46</v>
      </c>
      <c r="AB4" s="41"/>
      <c r="AC4" s="41"/>
    </row>
    <row r="5" spans="1:29" x14ac:dyDescent="0.15">
      <c r="A5" s="4" t="s">
        <v>0</v>
      </c>
      <c r="B5" s="24" t="s">
        <v>1</v>
      </c>
      <c r="C5" s="5" t="s">
        <v>13</v>
      </c>
      <c r="K5" s="4" t="s">
        <v>0</v>
      </c>
      <c r="L5" s="24" t="s">
        <v>1</v>
      </c>
      <c r="M5" s="5" t="s">
        <v>13</v>
      </c>
      <c r="O5" s="4" t="s">
        <v>0</v>
      </c>
      <c r="P5" s="24" t="s">
        <v>1</v>
      </c>
      <c r="Q5" s="5" t="s">
        <v>13</v>
      </c>
      <c r="S5" s="4" t="s">
        <v>0</v>
      </c>
      <c r="T5" s="24" t="s">
        <v>1</v>
      </c>
      <c r="U5" s="5" t="s">
        <v>13</v>
      </c>
      <c r="W5" s="4" t="s">
        <v>0</v>
      </c>
      <c r="X5" s="24" t="s">
        <v>1</v>
      </c>
      <c r="Y5" s="5" t="s">
        <v>13</v>
      </c>
      <c r="AA5" s="4" t="s">
        <v>0</v>
      </c>
      <c r="AB5" s="24" t="s">
        <v>1</v>
      </c>
      <c r="AC5" s="5" t="s">
        <v>13</v>
      </c>
    </row>
    <row r="6" spans="1:29" ht="15" x14ac:dyDescent="0.15">
      <c r="A6" s="4">
        <v>0</v>
      </c>
      <c r="B6" s="34">
        <v>539.62879999999996</v>
      </c>
      <c r="C6" s="6">
        <f t="shared" ref="C6:C14" si="0">((B6-$E$6)/($E$7-$E$6))*8</f>
        <v>-3.7854889591161147E-3</v>
      </c>
      <c r="D6" s="1" t="s">
        <v>4</v>
      </c>
      <c r="E6">
        <v>539.63</v>
      </c>
      <c r="G6" s="13" t="s">
        <v>17</v>
      </c>
      <c r="H6" s="14" t="s">
        <v>18</v>
      </c>
      <c r="I6" s="25" t="s">
        <v>23</v>
      </c>
      <c r="K6" s="4">
        <v>0</v>
      </c>
      <c r="L6" s="54">
        <v>539.62975000000006</v>
      </c>
      <c r="M6" s="6">
        <f t="shared" ref="M6:M14" si="1">((L6-$E$6)/($E$7-$E$6))*8</f>
        <v>-7.8864353292504459E-4</v>
      </c>
      <c r="O6" s="4">
        <v>0</v>
      </c>
      <c r="P6" s="34">
        <v>539.63324999999998</v>
      </c>
      <c r="Q6" s="6">
        <f t="shared" ref="Q6:Q14" si="2">((P6-$E$6)/($E$7-$E$6))*8</f>
        <v>1.0252365930536014E-2</v>
      </c>
      <c r="S6" s="4">
        <v>0</v>
      </c>
      <c r="T6" s="34">
        <v>539.63324999999998</v>
      </c>
      <c r="U6" s="6">
        <f t="shared" ref="U6:U14" si="3">((T6-$E$6)/($E$7-$E$6))*8</f>
        <v>1.0252365930536014E-2</v>
      </c>
      <c r="W6" s="4">
        <v>0</v>
      </c>
      <c r="X6" s="34">
        <v>539.63049999999998</v>
      </c>
      <c r="Y6" s="6">
        <f t="shared" ref="Y6:Y14" si="4">((X6-$E$6)/($E$7-$E$6))*8</f>
        <v>1.5772870662087227E-3</v>
      </c>
      <c r="AA6" s="4">
        <v>0</v>
      </c>
      <c r="AB6" s="53">
        <v>539.62300000000005</v>
      </c>
      <c r="AC6" s="6">
        <f t="shared" ref="AC6:AC14" si="5">((AB6-$E$6)/($E$7-$E$6))*8</f>
        <v>-2.2082018927280751E-2</v>
      </c>
    </row>
    <row r="7" spans="1:29" ht="15" x14ac:dyDescent="0.15">
      <c r="A7" s="4">
        <v>30</v>
      </c>
      <c r="B7" s="34">
        <v>539.83325000000002</v>
      </c>
      <c r="C7" s="6">
        <f t="shared" si="0"/>
        <v>0.64116719242908771</v>
      </c>
      <c r="D7" s="1" t="s">
        <v>5</v>
      </c>
      <c r="E7">
        <v>542.16600000000005</v>
      </c>
      <c r="G7" s="15"/>
      <c r="H7" s="13" t="s">
        <v>19</v>
      </c>
      <c r="I7" s="25"/>
      <c r="K7" s="4">
        <v>30</v>
      </c>
      <c r="L7" s="54">
        <v>539.97974999999997</v>
      </c>
      <c r="M7" s="6">
        <f t="shared" si="1"/>
        <v>1.1033123028390024</v>
      </c>
      <c r="O7" s="4">
        <v>30</v>
      </c>
      <c r="P7" s="34">
        <v>540.01940000000002</v>
      </c>
      <c r="Q7" s="6">
        <f t="shared" si="2"/>
        <v>1.2283911671924743</v>
      </c>
      <c r="S7" s="4">
        <v>30</v>
      </c>
      <c r="T7" s="34">
        <v>539.97399999999993</v>
      </c>
      <c r="U7" s="6">
        <f t="shared" si="3"/>
        <v>1.0851735015770643</v>
      </c>
      <c r="W7" s="4">
        <v>30</v>
      </c>
      <c r="X7" s="34">
        <v>539.99066666666658</v>
      </c>
      <c r="Y7" s="6">
        <f t="shared" si="4"/>
        <v>1.1377497371185503</v>
      </c>
      <c r="AA7" s="4">
        <v>30</v>
      </c>
      <c r="AB7" s="53">
        <v>539.80799999999999</v>
      </c>
      <c r="AC7" s="6">
        <f t="shared" si="5"/>
        <v>0.56151419558357474</v>
      </c>
    </row>
    <row r="8" spans="1:29" x14ac:dyDescent="0.15">
      <c r="A8" s="4">
        <v>45</v>
      </c>
      <c r="B8" s="34">
        <v>539.81399999999996</v>
      </c>
      <c r="C8" s="6">
        <f t="shared" si="0"/>
        <v>0.58044164037843804</v>
      </c>
      <c r="K8" s="4">
        <v>45</v>
      </c>
      <c r="L8" s="54">
        <v>540.31500000000005</v>
      </c>
      <c r="M8" s="6">
        <f t="shared" si="1"/>
        <v>2.1608832807572349</v>
      </c>
      <c r="O8" s="4">
        <v>45</v>
      </c>
      <c r="P8" s="34">
        <v>539.98050000000001</v>
      </c>
      <c r="Q8" s="6">
        <f t="shared" si="2"/>
        <v>1.1056782334384949</v>
      </c>
      <c r="S8" s="4">
        <v>45</v>
      </c>
      <c r="T8" s="34">
        <v>540.07550000000003</v>
      </c>
      <c r="U8" s="6">
        <f t="shared" si="3"/>
        <v>1.4053627760253249</v>
      </c>
      <c r="W8" s="4">
        <v>45</v>
      </c>
      <c r="X8" s="34">
        <v>540.09199999999998</v>
      </c>
      <c r="Y8" s="6">
        <f t="shared" si="4"/>
        <v>1.4574132492112886</v>
      </c>
      <c r="AA8" s="4">
        <v>45</v>
      </c>
      <c r="AB8" s="53">
        <v>539.93350000000009</v>
      </c>
      <c r="AC8" s="6">
        <f t="shared" si="5"/>
        <v>0.95741324921164717</v>
      </c>
    </row>
    <row r="9" spans="1:29" x14ac:dyDescent="0.15">
      <c r="A9" s="4">
        <v>60</v>
      </c>
      <c r="B9" s="34">
        <v>539.91639999999995</v>
      </c>
      <c r="C9" s="6">
        <f t="shared" si="0"/>
        <v>0.90347003154558747</v>
      </c>
      <c r="K9" s="4">
        <v>60</v>
      </c>
      <c r="L9" s="54">
        <v>540.26524999999992</v>
      </c>
      <c r="M9" s="6">
        <f t="shared" si="1"/>
        <v>2.0039432176653427</v>
      </c>
      <c r="O9" s="4">
        <v>60</v>
      </c>
      <c r="P9" s="34">
        <v>540.22019999999998</v>
      </c>
      <c r="Q9" s="6">
        <f t="shared" si="2"/>
        <v>1.8618296529967446</v>
      </c>
      <c r="S9" s="4">
        <v>60</v>
      </c>
      <c r="T9" s="34">
        <v>540.10500000000002</v>
      </c>
      <c r="U9" s="6">
        <f t="shared" si="3"/>
        <v>1.4984227129337913</v>
      </c>
      <c r="W9" s="4">
        <v>60</v>
      </c>
      <c r="X9" s="34">
        <v>540.09950000000003</v>
      </c>
      <c r="Y9" s="6">
        <f t="shared" si="4"/>
        <v>1.4810725552051367</v>
      </c>
      <c r="AA9" s="4">
        <v>60</v>
      </c>
      <c r="AB9" s="53">
        <v>540.10149999999999</v>
      </c>
      <c r="AC9" s="6">
        <f t="shared" si="5"/>
        <v>1.4873817034699717</v>
      </c>
    </row>
    <row r="10" spans="1:29" x14ac:dyDescent="0.15">
      <c r="A10" s="4">
        <v>300</v>
      </c>
      <c r="B10" s="34">
        <v>539.92899999999997</v>
      </c>
      <c r="C10" s="6">
        <f t="shared" si="0"/>
        <v>0.94321766561505149</v>
      </c>
      <c r="K10" s="4">
        <v>300</v>
      </c>
      <c r="L10" s="54">
        <v>540.23966666666672</v>
      </c>
      <c r="M10" s="6">
        <f t="shared" si="1"/>
        <v>1.9232386961095018</v>
      </c>
      <c r="O10" s="4">
        <v>300</v>
      </c>
      <c r="P10" s="34">
        <v>540.2281999999999</v>
      </c>
      <c r="Q10" s="6">
        <f t="shared" si="2"/>
        <v>1.8870662460564429</v>
      </c>
      <c r="S10" s="4">
        <v>300</v>
      </c>
      <c r="T10" s="34">
        <v>540.05975000000001</v>
      </c>
      <c r="U10" s="6">
        <f t="shared" si="3"/>
        <v>1.3556782334384949</v>
      </c>
      <c r="W10" s="4">
        <v>300</v>
      </c>
      <c r="X10" s="34">
        <v>540.07275000000004</v>
      </c>
      <c r="Y10" s="6">
        <f t="shared" si="4"/>
        <v>1.3966876971609976</v>
      </c>
      <c r="AA10" s="4">
        <v>300</v>
      </c>
      <c r="AB10" s="53">
        <v>540.01199999999994</v>
      </c>
      <c r="AC10" s="6">
        <f t="shared" si="5"/>
        <v>1.2050473186117963</v>
      </c>
    </row>
    <row r="11" spans="1:29" x14ac:dyDescent="0.15">
      <c r="A11" s="4">
        <v>1500</v>
      </c>
      <c r="B11" s="34">
        <v>540.04</v>
      </c>
      <c r="C11" s="6">
        <f t="shared" si="0"/>
        <v>1.2933753943216364</v>
      </c>
      <c r="K11" s="4">
        <v>1500</v>
      </c>
      <c r="L11" s="54">
        <v>540.49725000000001</v>
      </c>
      <c r="M11" s="6">
        <f t="shared" si="1"/>
        <v>2.7358044164037629</v>
      </c>
      <c r="O11" s="4">
        <v>1500</v>
      </c>
      <c r="P11" s="34">
        <v>540.59340000000009</v>
      </c>
      <c r="Q11" s="6">
        <f t="shared" si="2"/>
        <v>3.0391167192431241</v>
      </c>
      <c r="S11" s="4">
        <v>1500</v>
      </c>
      <c r="T11" s="34">
        <v>540.12850000000003</v>
      </c>
      <c r="U11" s="6">
        <f t="shared" si="3"/>
        <v>1.5725552050473943</v>
      </c>
      <c r="W11" s="4">
        <v>1500</v>
      </c>
      <c r="X11" s="34">
        <v>540.09649999999999</v>
      </c>
      <c r="Y11" s="6">
        <f t="shared" si="4"/>
        <v>1.4716088328075256</v>
      </c>
      <c r="AA11" s="4">
        <v>1500</v>
      </c>
      <c r="AB11" s="53">
        <v>540.13599999999997</v>
      </c>
      <c r="AC11" s="6">
        <f t="shared" si="5"/>
        <v>1.5962145110408839</v>
      </c>
    </row>
    <row r="12" spans="1:29" x14ac:dyDescent="0.15">
      <c r="A12" s="4">
        <v>3600</v>
      </c>
      <c r="B12" s="34">
        <v>540.11080000000004</v>
      </c>
      <c r="C12" s="6">
        <f t="shared" si="0"/>
        <v>1.5167192429023146</v>
      </c>
      <c r="K12" s="4">
        <v>3600</v>
      </c>
      <c r="L12" s="54">
        <v>540.66925000000003</v>
      </c>
      <c r="M12" s="6">
        <f t="shared" si="1"/>
        <v>3.2783911671924741</v>
      </c>
      <c r="O12" s="4">
        <v>3600</v>
      </c>
      <c r="P12" s="34">
        <v>540.71299999999997</v>
      </c>
      <c r="Q12" s="6">
        <f t="shared" si="2"/>
        <v>3.4164037854887859</v>
      </c>
      <c r="S12" s="4">
        <v>3600</v>
      </c>
      <c r="T12" s="34">
        <v>540.21900000000005</v>
      </c>
      <c r="U12" s="6">
        <f t="shared" si="3"/>
        <v>1.8580441640379872</v>
      </c>
      <c r="W12" s="4">
        <v>3600</v>
      </c>
      <c r="X12" s="34">
        <v>540.21775000000002</v>
      </c>
      <c r="Y12" s="6">
        <f t="shared" si="4"/>
        <v>1.8541009463722862</v>
      </c>
      <c r="AA12" s="4">
        <v>3600</v>
      </c>
      <c r="AB12" s="53">
        <v>540.26749999999993</v>
      </c>
      <c r="AC12" s="6">
        <f t="shared" si="5"/>
        <v>2.0110410094634612</v>
      </c>
    </row>
    <row r="13" spans="1:29" x14ac:dyDescent="0.15">
      <c r="A13" s="4">
        <v>7200</v>
      </c>
      <c r="B13" s="34">
        <v>540.21740000000011</v>
      </c>
      <c r="C13" s="6">
        <f t="shared" si="0"/>
        <v>1.8529968454261911</v>
      </c>
      <c r="K13" s="4">
        <v>7200</v>
      </c>
      <c r="L13" s="54">
        <v>540.76975000000004</v>
      </c>
      <c r="M13" s="6">
        <f t="shared" si="1"/>
        <v>3.5954258675079589</v>
      </c>
      <c r="O13" s="4">
        <v>7200</v>
      </c>
      <c r="P13" s="34">
        <v>540.83259999999996</v>
      </c>
      <c r="Q13" s="6">
        <f t="shared" si="2"/>
        <v>3.7936908517348065</v>
      </c>
      <c r="S13" s="4">
        <v>7200</v>
      </c>
      <c r="T13" s="34">
        <v>540.27</v>
      </c>
      <c r="U13" s="6">
        <f t="shared" si="3"/>
        <v>2.0189274447948633</v>
      </c>
      <c r="W13" s="4">
        <v>7200</v>
      </c>
      <c r="X13" s="34">
        <v>540.20000000000005</v>
      </c>
      <c r="Y13" s="6">
        <f t="shared" si="4"/>
        <v>1.7981072555206212</v>
      </c>
      <c r="AA13" s="4">
        <v>7200</v>
      </c>
      <c r="AB13" s="53">
        <v>540.38</v>
      </c>
      <c r="AC13" s="6">
        <f t="shared" si="5"/>
        <v>2.3659305993690309</v>
      </c>
    </row>
    <row r="14" spans="1:29" x14ac:dyDescent="0.15">
      <c r="A14" s="4">
        <v>14400</v>
      </c>
      <c r="B14" s="34">
        <v>540.25740000000008</v>
      </c>
      <c r="C14" s="6">
        <f t="shared" si="0"/>
        <v>1.9791798107257579</v>
      </c>
      <c r="K14" s="4">
        <v>14400</v>
      </c>
      <c r="L14" s="55">
        <v>540.93766666666659</v>
      </c>
      <c r="M14" s="6">
        <f t="shared" si="1"/>
        <v>4.1251314405885218</v>
      </c>
      <c r="O14" s="4">
        <v>14400</v>
      </c>
      <c r="P14" s="34">
        <v>540.65100000000007</v>
      </c>
      <c r="Q14" s="6">
        <f t="shared" si="2"/>
        <v>3.2208201892746007</v>
      </c>
      <c r="S14" s="4">
        <v>14400</v>
      </c>
      <c r="T14" s="34">
        <v>540.31349999999998</v>
      </c>
      <c r="U14" s="6">
        <f t="shared" si="3"/>
        <v>2.1561514195582498</v>
      </c>
      <c r="W14" s="4">
        <v>14400</v>
      </c>
      <c r="X14" s="34">
        <v>540.24775</v>
      </c>
      <c r="Y14" s="6">
        <f t="shared" si="4"/>
        <v>1.9487381703469613</v>
      </c>
      <c r="AA14" s="4">
        <v>14400</v>
      </c>
      <c r="AB14" s="53">
        <v>540.55899999999997</v>
      </c>
      <c r="AC14" s="6">
        <f t="shared" si="5"/>
        <v>2.9305993690850229</v>
      </c>
    </row>
    <row r="25" spans="1:50" x14ac:dyDescent="0.15">
      <c r="A25" s="40" t="s">
        <v>24</v>
      </c>
      <c r="B25" s="42"/>
      <c r="C25" s="42"/>
      <c r="D25" s="42"/>
      <c r="E25" s="42"/>
      <c r="F25" s="42"/>
      <c r="G25" s="41"/>
      <c r="H25" s="41"/>
      <c r="I25" s="41"/>
      <c r="J25" s="40" t="s">
        <v>25</v>
      </c>
      <c r="K25" s="42"/>
      <c r="L25" s="42"/>
      <c r="M25" s="42"/>
      <c r="N25" s="42"/>
      <c r="R25" s="40" t="s">
        <v>26</v>
      </c>
      <c r="S25" s="42"/>
      <c r="T25" s="42"/>
      <c r="U25" s="42"/>
      <c r="V25" s="42"/>
      <c r="W25" s="42"/>
      <c r="AA25" s="40" t="s">
        <v>27</v>
      </c>
      <c r="AB25" s="42"/>
      <c r="AC25" s="42"/>
      <c r="AD25" s="42"/>
      <c r="AE25" s="42"/>
      <c r="AF25" s="42"/>
      <c r="AJ25" s="40" t="s">
        <v>28</v>
      </c>
      <c r="AK25" s="42"/>
      <c r="AL25" s="42"/>
      <c r="AM25" s="42"/>
      <c r="AN25" s="42"/>
      <c r="AO25" s="41"/>
      <c r="AP25" s="41"/>
      <c r="AR25" s="43" t="s">
        <v>46</v>
      </c>
      <c r="AS25" s="42"/>
      <c r="AT25" s="42"/>
      <c r="AU25" s="42"/>
      <c r="AV25" s="42"/>
      <c r="AW25" s="41"/>
      <c r="AX25" s="41"/>
    </row>
    <row r="26" spans="1:50" x14ac:dyDescent="0.15">
      <c r="A26" s="4" t="s">
        <v>0</v>
      </c>
      <c r="B26" s="44" t="s">
        <v>47</v>
      </c>
      <c r="C26" s="44" t="s">
        <v>48</v>
      </c>
      <c r="D26" s="45" t="s">
        <v>49</v>
      </c>
      <c r="E26" s="45" t="s">
        <v>50</v>
      </c>
      <c r="F26" s="46" t="s">
        <v>51</v>
      </c>
      <c r="G26" s="47" t="s">
        <v>52</v>
      </c>
      <c r="H26" s="48" t="s">
        <v>3</v>
      </c>
      <c r="I26" s="41"/>
      <c r="J26" s="4" t="s">
        <v>0</v>
      </c>
      <c r="K26" s="44" t="s">
        <v>47</v>
      </c>
      <c r="L26" s="44" t="s">
        <v>48</v>
      </c>
      <c r="M26" s="45" t="s">
        <v>49</v>
      </c>
      <c r="N26" s="45" t="s">
        <v>50</v>
      </c>
      <c r="O26" s="47" t="s">
        <v>52</v>
      </c>
      <c r="P26" s="48" t="s">
        <v>3</v>
      </c>
      <c r="R26" s="4" t="s">
        <v>0</v>
      </c>
      <c r="S26" s="44" t="s">
        <v>47</v>
      </c>
      <c r="T26" s="44" t="s">
        <v>48</v>
      </c>
      <c r="U26" s="45" t="s">
        <v>49</v>
      </c>
      <c r="V26" s="45" t="s">
        <v>50</v>
      </c>
      <c r="W26" s="46" t="s">
        <v>53</v>
      </c>
      <c r="X26" s="47" t="s">
        <v>52</v>
      </c>
      <c r="Y26" s="48" t="s">
        <v>3</v>
      </c>
      <c r="AA26" s="4" t="s">
        <v>0</v>
      </c>
      <c r="AB26" s="44" t="s">
        <v>47</v>
      </c>
      <c r="AC26" s="44" t="s">
        <v>48</v>
      </c>
      <c r="AD26" s="45" t="s">
        <v>49</v>
      </c>
      <c r="AE26" s="45" t="s">
        <v>50</v>
      </c>
      <c r="AF26" s="46" t="s">
        <v>53</v>
      </c>
      <c r="AG26" s="47" t="s">
        <v>52</v>
      </c>
      <c r="AH26" s="48" t="s">
        <v>3</v>
      </c>
      <c r="AJ26" s="4" t="s">
        <v>0</v>
      </c>
      <c r="AK26" s="44" t="s">
        <v>47</v>
      </c>
      <c r="AL26" s="44" t="s">
        <v>48</v>
      </c>
      <c r="AM26" s="45" t="s">
        <v>49</v>
      </c>
      <c r="AN26" s="45" t="s">
        <v>50</v>
      </c>
      <c r="AO26" s="47" t="s">
        <v>52</v>
      </c>
      <c r="AP26" s="48" t="s">
        <v>3</v>
      </c>
      <c r="AR26" s="4" t="s">
        <v>0</v>
      </c>
      <c r="AS26" s="44" t="s">
        <v>47</v>
      </c>
      <c r="AT26" s="44" t="s">
        <v>48</v>
      </c>
      <c r="AU26" s="45" t="s">
        <v>49</v>
      </c>
      <c r="AV26" s="45" t="s">
        <v>50</v>
      </c>
      <c r="AW26" s="47" t="s">
        <v>52</v>
      </c>
      <c r="AX26" s="48" t="s">
        <v>3</v>
      </c>
    </row>
    <row r="27" spans="1:50" x14ac:dyDescent="0.15">
      <c r="A27" s="4">
        <v>0</v>
      </c>
      <c r="B27" s="49">
        <v>539.62699999999995</v>
      </c>
      <c r="C27" s="49">
        <v>539.64300000000003</v>
      </c>
      <c r="D27" s="49">
        <v>539.62599999999998</v>
      </c>
      <c r="E27" s="49">
        <v>539.62099999999998</v>
      </c>
      <c r="F27" s="49">
        <v>539.62699999999995</v>
      </c>
      <c r="G27" s="24">
        <f t="shared" ref="G27:G34" si="6">AVERAGE(B27:F27)</f>
        <v>539.62879999999996</v>
      </c>
      <c r="H27" s="50">
        <f t="shared" ref="H27:H34" si="7">STDEV(B27:F27)</f>
        <v>8.3186537372581717E-3</v>
      </c>
      <c r="I27" s="41"/>
      <c r="J27" s="4">
        <v>0</v>
      </c>
      <c r="K27" s="49">
        <v>539.64300000000003</v>
      </c>
      <c r="L27" s="49">
        <v>539.63199999999995</v>
      </c>
      <c r="M27" s="49">
        <v>539.625</v>
      </c>
      <c r="N27" s="49">
        <v>539.61900000000003</v>
      </c>
      <c r="O27" s="24">
        <f t="shared" ref="O27:O35" si="8">AVERAGE(K27:N27)</f>
        <v>539.62975000000006</v>
      </c>
      <c r="P27" s="50">
        <f t="shared" ref="P27:P35" si="9">STDEV(K27:N27)</f>
        <v>1.0307764064043049E-2</v>
      </c>
      <c r="R27" s="4">
        <v>0</v>
      </c>
      <c r="S27" s="49">
        <v>539.59500000000003</v>
      </c>
      <c r="T27" s="49"/>
      <c r="U27" s="49">
        <v>539.68299999999999</v>
      </c>
      <c r="V27" s="49">
        <v>539.63</v>
      </c>
      <c r="W27" s="49">
        <v>539.625</v>
      </c>
      <c r="X27" s="24">
        <f>AVERAGE(S27:W27)</f>
        <v>539.63324999999998</v>
      </c>
      <c r="Y27" s="50">
        <f t="shared" ref="Y27:Y32" si="10">STDEV(S27:W27)</f>
        <v>3.6591210237784416E-2</v>
      </c>
      <c r="AA27" s="4">
        <v>0</v>
      </c>
      <c r="AB27" s="49">
        <v>539.60799999999995</v>
      </c>
      <c r="AC27" s="49">
        <v>539.66700000000003</v>
      </c>
      <c r="AD27" s="49">
        <v>539.62699999999995</v>
      </c>
      <c r="AE27" s="49">
        <v>539.63099999999997</v>
      </c>
      <c r="AF27" s="49"/>
      <c r="AG27" s="24">
        <f>AVERAGE(AB27:AF27)</f>
        <v>539.63324999999998</v>
      </c>
      <c r="AH27" s="50">
        <f>STDEV(AB27:AF27)</f>
        <v>2.463567873366734E-2</v>
      </c>
      <c r="AJ27" s="4">
        <v>0</v>
      </c>
      <c r="AK27" s="49">
        <v>539.62699999999995</v>
      </c>
      <c r="AL27" s="49">
        <v>539.63499999999999</v>
      </c>
      <c r="AM27" s="49">
        <v>539.63199999999995</v>
      </c>
      <c r="AN27" s="49">
        <v>539.62800000000004</v>
      </c>
      <c r="AO27" s="24">
        <f>AVERAGE(AK27:AN27)</f>
        <v>539.63049999999998</v>
      </c>
      <c r="AP27" s="50">
        <f>STDEV(AK27:AN27)</f>
        <v>3.6968455021310601E-3</v>
      </c>
      <c r="AR27" s="4">
        <v>0</v>
      </c>
      <c r="AS27" s="49">
        <v>539.63</v>
      </c>
      <c r="AT27" s="49">
        <v>539.61599999999999</v>
      </c>
      <c r="AU27" s="49"/>
      <c r="AV27" s="49"/>
      <c r="AW27" s="24">
        <f>AVERAGE(AS27:AV27)</f>
        <v>539.62300000000005</v>
      </c>
      <c r="AX27" s="50">
        <f>STDEV(AS27:AV27)</f>
        <v>9.8994949366187392E-3</v>
      </c>
    </row>
    <row r="28" spans="1:50" x14ac:dyDescent="0.15">
      <c r="A28" s="4">
        <v>30</v>
      </c>
      <c r="B28" s="49">
        <v>539.80799999999999</v>
      </c>
      <c r="C28" s="4"/>
      <c r="D28" s="49">
        <v>539.89200000000005</v>
      </c>
      <c r="E28" s="49">
        <v>539.82600000000002</v>
      </c>
      <c r="F28" s="49">
        <v>539.80700000000002</v>
      </c>
      <c r="G28" s="24">
        <f t="shared" si="6"/>
        <v>539.83325000000002</v>
      </c>
      <c r="H28" s="50">
        <f t="shared" si="7"/>
        <v>4.0127920454488999E-2</v>
      </c>
      <c r="I28" s="41"/>
      <c r="J28" s="4">
        <v>30</v>
      </c>
      <c r="K28" s="49">
        <v>539.94100000000003</v>
      </c>
      <c r="L28" s="49">
        <v>540.03599999999994</v>
      </c>
      <c r="M28" s="49">
        <v>539.90200000000004</v>
      </c>
      <c r="N28" s="49">
        <v>540.04</v>
      </c>
      <c r="O28" s="24">
        <f t="shared" si="8"/>
        <v>539.97974999999997</v>
      </c>
      <c r="P28" s="50">
        <f t="shared" si="9"/>
        <v>6.913935203625643E-2</v>
      </c>
      <c r="R28" s="4">
        <v>30</v>
      </c>
      <c r="S28" s="49">
        <v>540.10799999999995</v>
      </c>
      <c r="T28" s="49">
        <v>539.89599999999996</v>
      </c>
      <c r="U28" s="49">
        <v>540.11</v>
      </c>
      <c r="V28" s="49">
        <v>540.00300000000004</v>
      </c>
      <c r="W28" s="49">
        <v>539.98</v>
      </c>
      <c r="X28" s="24">
        <f t="shared" ref="X28:X34" si="11">AVERAGE(S28:W28)</f>
        <v>540.01940000000002</v>
      </c>
      <c r="Y28" s="50">
        <f t="shared" si="10"/>
        <v>9.0976920150113647E-2</v>
      </c>
      <c r="AA28" s="4">
        <v>30</v>
      </c>
      <c r="AB28" s="49">
        <v>540.05899999999997</v>
      </c>
      <c r="AC28" s="49">
        <v>539.86599999999999</v>
      </c>
      <c r="AD28" s="49">
        <v>540.04600000000005</v>
      </c>
      <c r="AE28" s="49">
        <v>539.92499999999995</v>
      </c>
      <c r="AF28" s="49"/>
      <c r="AG28" s="24">
        <f t="shared" ref="AG28:AG35" si="12">AVERAGE(AB28:AF28)</f>
        <v>539.97399999999993</v>
      </c>
      <c r="AH28" s="50">
        <f t="shared" ref="AH28:AH34" si="13">STDEV(AB28:AF28)</f>
        <v>9.3939696969224926E-2</v>
      </c>
      <c r="AJ28" s="4">
        <v>30</v>
      </c>
      <c r="AK28" s="49">
        <v>539.96699999999998</v>
      </c>
      <c r="AL28" s="49"/>
      <c r="AM28" s="49">
        <v>540.14599999999996</v>
      </c>
      <c r="AN28" s="49">
        <v>539.85900000000004</v>
      </c>
      <c r="AO28" s="24">
        <f>AVERAGE(AK28:AN28)</f>
        <v>539.99066666666658</v>
      </c>
      <c r="AP28" s="50">
        <f t="shared" ref="AP28:AP34" si="14">STDEV(AK28:AN28)</f>
        <v>0.14495631525850225</v>
      </c>
      <c r="AR28" s="4">
        <v>30</v>
      </c>
      <c r="AS28" s="49">
        <v>539.76300000000003</v>
      </c>
      <c r="AT28" s="49">
        <v>539.85299999999995</v>
      </c>
      <c r="AU28" s="49"/>
      <c r="AV28" s="49"/>
      <c r="AW28" s="24">
        <f t="shared" ref="AW28:AW34" si="15">AVERAGE(AS28:AV28)</f>
        <v>539.80799999999999</v>
      </c>
      <c r="AX28" s="50">
        <f t="shared" ref="AX28:AX35" si="16">STDEV(AS28:AV28)</f>
        <v>6.3639610306731403E-2</v>
      </c>
    </row>
    <row r="29" spans="1:50" x14ac:dyDescent="0.15">
      <c r="A29" s="4">
        <v>45</v>
      </c>
      <c r="B29" s="49">
        <v>539.81399999999996</v>
      </c>
      <c r="C29" s="4"/>
      <c r="D29" s="4"/>
      <c r="E29" s="4"/>
      <c r="F29" s="4"/>
      <c r="G29" s="24">
        <f t="shared" si="6"/>
        <v>539.81399999999996</v>
      </c>
      <c r="H29" s="50" t="e">
        <f t="shared" si="7"/>
        <v>#DIV/0!</v>
      </c>
      <c r="I29" s="41"/>
      <c r="J29" s="4">
        <v>45</v>
      </c>
      <c r="K29" s="49">
        <v>540.31500000000005</v>
      </c>
      <c r="L29" s="49"/>
      <c r="M29" s="49"/>
      <c r="N29" s="49"/>
      <c r="O29" s="24">
        <f t="shared" si="8"/>
        <v>540.31500000000005</v>
      </c>
      <c r="P29" s="50" t="e">
        <f t="shared" si="9"/>
        <v>#DIV/0!</v>
      </c>
      <c r="R29" s="4">
        <v>45</v>
      </c>
      <c r="S29" s="49">
        <v>540.06899999999996</v>
      </c>
      <c r="T29" s="49">
        <v>539.89200000000005</v>
      </c>
      <c r="U29" s="49"/>
      <c r="V29" s="49"/>
      <c r="W29" s="49"/>
      <c r="X29" s="24">
        <f t="shared" si="11"/>
        <v>539.98050000000001</v>
      </c>
      <c r="Y29" s="50">
        <f t="shared" si="10"/>
        <v>0.12515790026995333</v>
      </c>
      <c r="AA29" s="4">
        <v>45</v>
      </c>
      <c r="AB29" s="49">
        <v>540.21100000000001</v>
      </c>
      <c r="AC29" s="49">
        <v>539.94000000000005</v>
      </c>
      <c r="AD29" s="49"/>
      <c r="AE29" s="49"/>
      <c r="AF29" s="49"/>
      <c r="AG29" s="24">
        <f t="shared" si="12"/>
        <v>540.07550000000003</v>
      </c>
      <c r="AH29" s="50">
        <f t="shared" si="13"/>
        <v>0.19162593770152481</v>
      </c>
      <c r="AJ29" s="4">
        <v>45</v>
      </c>
      <c r="AK29" s="49">
        <v>540.09199999999998</v>
      </c>
      <c r="AL29" s="49"/>
      <c r="AM29" s="49"/>
      <c r="AN29" s="49"/>
      <c r="AO29" s="24">
        <f t="shared" ref="AO29:AO34" si="17">AVERAGE(AK29:AN29)</f>
        <v>540.09199999999998</v>
      </c>
      <c r="AP29" s="50" t="e">
        <f t="shared" si="14"/>
        <v>#DIV/0!</v>
      </c>
      <c r="AR29" s="4">
        <v>45</v>
      </c>
      <c r="AS29" s="49">
        <v>539.96</v>
      </c>
      <c r="AT29" s="49">
        <v>539.90700000000004</v>
      </c>
      <c r="AU29" s="49"/>
      <c r="AV29" s="49"/>
      <c r="AW29" s="24">
        <f t="shared" si="15"/>
        <v>539.93350000000009</v>
      </c>
      <c r="AX29" s="50">
        <f t="shared" si="16"/>
        <v>3.7476659402885089E-2</v>
      </c>
    </row>
    <row r="30" spans="1:50" x14ac:dyDescent="0.15">
      <c r="A30" s="4">
        <v>60</v>
      </c>
      <c r="B30" s="49">
        <v>539.87400000000002</v>
      </c>
      <c r="C30" s="49">
        <v>539.84400000000005</v>
      </c>
      <c r="D30" s="49">
        <v>540.10299999999995</v>
      </c>
      <c r="E30" s="49">
        <v>539.89</v>
      </c>
      <c r="F30" s="49">
        <v>539.87099999999998</v>
      </c>
      <c r="G30" s="24">
        <f t="shared" si="6"/>
        <v>539.91639999999995</v>
      </c>
      <c r="H30" s="50">
        <f t="shared" si="7"/>
        <v>0.10561391953712243</v>
      </c>
      <c r="I30" s="41"/>
      <c r="J30" s="4">
        <v>60</v>
      </c>
      <c r="K30" s="49">
        <v>540.20299999999997</v>
      </c>
      <c r="L30" s="49">
        <v>540.5</v>
      </c>
      <c r="M30" s="49">
        <v>540.11699999999996</v>
      </c>
      <c r="N30" s="49">
        <v>540.24099999999999</v>
      </c>
      <c r="O30" s="24">
        <f t="shared" si="8"/>
        <v>540.26524999999992</v>
      </c>
      <c r="P30" s="50">
        <f t="shared" si="9"/>
        <v>0.16487242542848618</v>
      </c>
      <c r="R30" s="4">
        <v>60</v>
      </c>
      <c r="S30" s="49">
        <v>540.23</v>
      </c>
      <c r="T30" s="49">
        <v>540.149</v>
      </c>
      <c r="U30" s="49">
        <v>540.37199999999996</v>
      </c>
      <c r="V30" s="49">
        <v>540.17999999999995</v>
      </c>
      <c r="W30" s="49">
        <v>540.16999999999996</v>
      </c>
      <c r="X30" s="24">
        <f t="shared" si="11"/>
        <v>540.22019999999998</v>
      </c>
      <c r="Y30" s="50">
        <f t="shared" si="10"/>
        <v>8.9923300651159624E-2</v>
      </c>
      <c r="AA30" s="4">
        <v>60</v>
      </c>
      <c r="AB30" s="49">
        <v>540.05700000000002</v>
      </c>
      <c r="AC30" s="49">
        <v>540.01</v>
      </c>
      <c r="AD30" s="49">
        <v>540.32299999999998</v>
      </c>
      <c r="AE30" s="49">
        <v>540.03</v>
      </c>
      <c r="AF30" s="49"/>
      <c r="AG30" s="24">
        <f t="shared" si="12"/>
        <v>540.10500000000002</v>
      </c>
      <c r="AH30" s="50">
        <f t="shared" si="13"/>
        <v>0.14660377439433489</v>
      </c>
      <c r="AJ30" s="4">
        <v>60</v>
      </c>
      <c r="AK30" s="49">
        <v>540.05399999999997</v>
      </c>
      <c r="AL30" s="49">
        <v>540.00199999999995</v>
      </c>
      <c r="AM30" s="49">
        <v>540.32799999999997</v>
      </c>
      <c r="AN30" s="49">
        <v>540.01400000000001</v>
      </c>
      <c r="AO30" s="24">
        <f t="shared" si="17"/>
        <v>540.09950000000003</v>
      </c>
      <c r="AP30" s="50">
        <f t="shared" si="14"/>
        <v>0.15394696056326052</v>
      </c>
      <c r="AR30" s="4">
        <v>60</v>
      </c>
      <c r="AS30" s="49">
        <v>539.91499999999996</v>
      </c>
      <c r="AT30" s="49">
        <v>540.28800000000001</v>
      </c>
      <c r="AU30" s="49"/>
      <c r="AV30" s="49"/>
      <c r="AW30" s="24">
        <f t="shared" si="15"/>
        <v>540.10149999999999</v>
      </c>
      <c r="AX30" s="50">
        <f t="shared" si="16"/>
        <v>0.26375082938261568</v>
      </c>
    </row>
    <row r="31" spans="1:50" x14ac:dyDescent="0.15">
      <c r="A31" s="4">
        <v>300</v>
      </c>
      <c r="B31" s="49">
        <v>539.95600000000002</v>
      </c>
      <c r="C31" s="49">
        <v>539.846</v>
      </c>
      <c r="D31" s="49">
        <v>540.03099999999995</v>
      </c>
      <c r="E31" s="49">
        <v>539.93399999999997</v>
      </c>
      <c r="F31" s="49">
        <v>539.87800000000004</v>
      </c>
      <c r="G31" s="24">
        <f t="shared" si="6"/>
        <v>539.92899999999997</v>
      </c>
      <c r="H31" s="50">
        <f t="shared" si="7"/>
        <v>7.1847059786718598E-2</v>
      </c>
      <c r="I31" s="41"/>
      <c r="J31" s="4">
        <v>300</v>
      </c>
      <c r="K31" s="49">
        <v>540.30499999999995</v>
      </c>
      <c r="L31" s="49">
        <v>540.20399999999995</v>
      </c>
      <c r="M31" s="49"/>
      <c r="N31" s="49">
        <v>540.21</v>
      </c>
      <c r="O31" s="24">
        <f t="shared" si="8"/>
        <v>540.23966666666672</v>
      </c>
      <c r="P31" s="50">
        <f t="shared" si="9"/>
        <v>5.6659803505931236E-2</v>
      </c>
      <c r="R31" s="4">
        <v>300</v>
      </c>
      <c r="S31" s="49">
        <v>540.32399999999996</v>
      </c>
      <c r="T31" s="49">
        <v>539.99</v>
      </c>
      <c r="U31" s="49">
        <v>540.32899999999995</v>
      </c>
      <c r="V31" s="49">
        <v>540.28599999999994</v>
      </c>
      <c r="W31" s="49">
        <v>540.21199999999999</v>
      </c>
      <c r="X31" s="24">
        <f t="shared" si="11"/>
        <v>540.2281999999999</v>
      </c>
      <c r="Y31" s="50">
        <f>STDEV(S31:W31)</f>
        <v>0.14113893863846644</v>
      </c>
      <c r="AA31" s="4">
        <v>300</v>
      </c>
      <c r="AB31" s="49">
        <v>540.101</v>
      </c>
      <c r="AC31" s="49">
        <v>539.94399999999996</v>
      </c>
      <c r="AD31" s="49">
        <v>540.21100000000001</v>
      </c>
      <c r="AE31" s="49">
        <v>539.98299999999995</v>
      </c>
      <c r="AF31" s="49"/>
      <c r="AG31" s="24">
        <f t="shared" si="12"/>
        <v>540.05975000000001</v>
      </c>
      <c r="AH31" s="50">
        <f t="shared" si="13"/>
        <v>0.1209224958393063</v>
      </c>
      <c r="AJ31" s="4">
        <v>300</v>
      </c>
      <c r="AK31" s="49">
        <v>540.07899999999995</v>
      </c>
      <c r="AL31" s="49">
        <v>539.952</v>
      </c>
      <c r="AM31" s="49">
        <v>540.20399999999995</v>
      </c>
      <c r="AN31" s="49">
        <v>540.05600000000004</v>
      </c>
      <c r="AO31" s="24">
        <f t="shared" si="17"/>
        <v>540.07275000000004</v>
      </c>
      <c r="AP31" s="50">
        <f t="shared" si="14"/>
        <v>0.10348389568750234</v>
      </c>
      <c r="AR31" s="4">
        <v>300</v>
      </c>
      <c r="AS31" s="49">
        <v>539.98699999999997</v>
      </c>
      <c r="AT31" s="49">
        <v>540.03700000000003</v>
      </c>
      <c r="AU31" s="49"/>
      <c r="AV31" s="49"/>
      <c r="AW31" s="24">
        <f t="shared" si="15"/>
        <v>540.01199999999994</v>
      </c>
      <c r="AX31" s="50">
        <f t="shared" si="16"/>
        <v>3.5355339059375608E-2</v>
      </c>
    </row>
    <row r="32" spans="1:50" x14ac:dyDescent="0.15">
      <c r="A32" s="4">
        <v>1500</v>
      </c>
      <c r="B32" s="49">
        <v>540.06100000000004</v>
      </c>
      <c r="C32" s="49">
        <v>539.97</v>
      </c>
      <c r="D32" s="49">
        <v>540.14499999999998</v>
      </c>
      <c r="E32" s="49">
        <v>540.04300000000001</v>
      </c>
      <c r="F32" s="49">
        <v>539.98099999999999</v>
      </c>
      <c r="G32" s="24">
        <f t="shared" si="6"/>
        <v>540.04</v>
      </c>
      <c r="H32" s="50">
        <f t="shared" si="7"/>
        <v>7.0455659815224447E-2</v>
      </c>
      <c r="I32" s="41"/>
      <c r="J32" s="4">
        <v>1500</v>
      </c>
      <c r="K32" s="49">
        <v>540.51499999999999</v>
      </c>
      <c r="L32" s="49">
        <v>540.673</v>
      </c>
      <c r="M32" s="49">
        <v>540.41099999999994</v>
      </c>
      <c r="N32" s="49">
        <v>540.39</v>
      </c>
      <c r="O32" s="24">
        <f t="shared" si="8"/>
        <v>540.49725000000001</v>
      </c>
      <c r="P32" s="50">
        <f t="shared" si="9"/>
        <v>0.1292861812672603</v>
      </c>
      <c r="R32" s="4">
        <v>1500</v>
      </c>
      <c r="S32" s="49">
        <v>540.67200000000003</v>
      </c>
      <c r="T32" s="49">
        <v>540.52499999999998</v>
      </c>
      <c r="U32" s="49">
        <v>540.69500000000005</v>
      </c>
      <c r="V32" s="49">
        <v>540.548</v>
      </c>
      <c r="W32" s="49">
        <v>540.52700000000004</v>
      </c>
      <c r="X32" s="24">
        <f t="shared" si="11"/>
        <v>540.59340000000009</v>
      </c>
      <c r="Y32" s="50">
        <f t="shared" si="10"/>
        <v>8.3140242963337732E-2</v>
      </c>
      <c r="AA32" s="4">
        <v>1500</v>
      </c>
      <c r="AB32" s="49">
        <v>540.15300000000002</v>
      </c>
      <c r="AC32" s="49">
        <v>540.05200000000002</v>
      </c>
      <c r="AD32" s="49">
        <v>540.24900000000002</v>
      </c>
      <c r="AE32" s="49">
        <v>540.05999999999995</v>
      </c>
      <c r="AF32" s="49"/>
      <c r="AG32" s="24">
        <f t="shared" si="12"/>
        <v>540.12850000000003</v>
      </c>
      <c r="AH32" s="50">
        <f t="shared" si="13"/>
        <v>9.249324299646787E-2</v>
      </c>
      <c r="AJ32" s="4">
        <v>1500</v>
      </c>
      <c r="AK32" s="49">
        <v>539.99599999999998</v>
      </c>
      <c r="AL32" s="49">
        <v>539.98500000000001</v>
      </c>
      <c r="AM32" s="49">
        <v>540.35500000000002</v>
      </c>
      <c r="AN32" s="49">
        <v>540.04999999999995</v>
      </c>
      <c r="AO32" s="24">
        <f t="shared" si="17"/>
        <v>540.09649999999999</v>
      </c>
      <c r="AP32" s="50">
        <f>STDEV(AK32:AN32)</f>
        <v>0.17465871483172971</v>
      </c>
      <c r="AR32" s="4">
        <v>1500</v>
      </c>
      <c r="AS32" s="49">
        <v>540.03800000000001</v>
      </c>
      <c r="AT32" s="49">
        <v>540.23400000000004</v>
      </c>
      <c r="AU32" s="49"/>
      <c r="AV32" s="49"/>
      <c r="AW32" s="24">
        <f t="shared" si="15"/>
        <v>540.13599999999997</v>
      </c>
      <c r="AX32" s="50">
        <f t="shared" si="16"/>
        <v>0.13859292911258198</v>
      </c>
    </row>
    <row r="33" spans="1:50" x14ac:dyDescent="0.15">
      <c r="A33" s="4">
        <v>3600</v>
      </c>
      <c r="B33" s="49">
        <v>540.13699999999994</v>
      </c>
      <c r="C33" s="49">
        <v>540.072</v>
      </c>
      <c r="D33" s="49">
        <v>540.17600000000004</v>
      </c>
      <c r="E33" s="49">
        <v>540.05700000000002</v>
      </c>
      <c r="F33" s="49">
        <v>540.11199999999997</v>
      </c>
      <c r="G33" s="24">
        <f t="shared" si="6"/>
        <v>540.11080000000004</v>
      </c>
      <c r="H33" s="50">
        <f t="shared" si="7"/>
        <v>4.8318733427110863E-2</v>
      </c>
      <c r="I33" s="41"/>
      <c r="J33" s="4">
        <v>3600</v>
      </c>
      <c r="K33" s="49">
        <v>540.71199999999999</v>
      </c>
      <c r="L33" s="49">
        <v>540.79899999999998</v>
      </c>
      <c r="M33" s="49">
        <v>540.46100000000001</v>
      </c>
      <c r="N33" s="49">
        <v>540.70500000000004</v>
      </c>
      <c r="O33" s="24">
        <f t="shared" si="8"/>
        <v>540.66925000000003</v>
      </c>
      <c r="P33" s="50">
        <f t="shared" si="9"/>
        <v>0.14526842969710824</v>
      </c>
      <c r="R33" s="4">
        <v>3600</v>
      </c>
      <c r="S33" s="49">
        <v>540.92999999999995</v>
      </c>
      <c r="T33" s="49">
        <v>540.58900000000006</v>
      </c>
      <c r="U33" s="49">
        <v>540.81600000000003</v>
      </c>
      <c r="V33" s="49">
        <v>540.68799999999999</v>
      </c>
      <c r="W33" s="49">
        <v>540.54200000000003</v>
      </c>
      <c r="X33" s="24">
        <f t="shared" si="11"/>
        <v>540.71299999999997</v>
      </c>
      <c r="Y33" s="50">
        <f>STDEV(S33:W33)</f>
        <v>0.16042132027879058</v>
      </c>
      <c r="AA33" s="4">
        <v>3600</v>
      </c>
      <c r="AB33" s="49">
        <v>540.41</v>
      </c>
      <c r="AC33" s="49">
        <v>539.99800000000005</v>
      </c>
      <c r="AD33" s="49">
        <v>540.32500000000005</v>
      </c>
      <c r="AE33" s="49">
        <v>540.14300000000003</v>
      </c>
      <c r="AF33" s="49"/>
      <c r="AG33" s="24">
        <f t="shared" si="12"/>
        <v>540.21900000000005</v>
      </c>
      <c r="AH33" s="50">
        <f>STDEV(AB33:AF33)</f>
        <v>0.18469253729732571</v>
      </c>
      <c r="AJ33" s="4">
        <v>3600</v>
      </c>
      <c r="AK33" s="49">
        <v>540.44500000000005</v>
      </c>
      <c r="AL33" s="49">
        <v>540</v>
      </c>
      <c r="AM33" s="49">
        <v>540.32299999999998</v>
      </c>
      <c r="AN33" s="49">
        <v>540.10299999999995</v>
      </c>
      <c r="AO33" s="24">
        <f t="shared" si="17"/>
        <v>540.21775000000002</v>
      </c>
      <c r="AP33" s="50">
        <f t="shared" si="14"/>
        <v>0.20273361010615992</v>
      </c>
      <c r="AR33" s="4">
        <v>3600</v>
      </c>
      <c r="AS33" s="49">
        <v>540.25400000000002</v>
      </c>
      <c r="AT33" s="49">
        <v>540.28099999999995</v>
      </c>
      <c r="AU33" s="49"/>
      <c r="AV33" s="49"/>
      <c r="AW33" s="24">
        <f t="shared" si="15"/>
        <v>540.26749999999993</v>
      </c>
      <c r="AX33" s="50">
        <f t="shared" si="16"/>
        <v>1.9091883091987265E-2</v>
      </c>
    </row>
    <row r="34" spans="1:50" x14ac:dyDescent="0.15">
      <c r="A34" s="4">
        <v>7200</v>
      </c>
      <c r="B34" s="49">
        <v>540.23199999999997</v>
      </c>
      <c r="C34" s="49">
        <v>540.16300000000001</v>
      </c>
      <c r="D34" s="49">
        <v>540.322</v>
      </c>
      <c r="E34" s="49">
        <v>540.226</v>
      </c>
      <c r="F34" s="49">
        <v>540.14400000000001</v>
      </c>
      <c r="G34" s="24">
        <f t="shared" si="6"/>
        <v>540.21740000000011</v>
      </c>
      <c r="H34" s="50">
        <f t="shared" si="7"/>
        <v>6.9955700268094168E-2</v>
      </c>
      <c r="I34" s="41"/>
      <c r="J34" s="4">
        <v>7200</v>
      </c>
      <c r="K34" s="49">
        <v>541.00800000000004</v>
      </c>
      <c r="L34" s="49">
        <v>540.79999999999995</v>
      </c>
      <c r="M34" s="49">
        <v>540.61400000000003</v>
      </c>
      <c r="N34" s="49">
        <v>540.65700000000004</v>
      </c>
      <c r="O34" s="24">
        <f t="shared" si="8"/>
        <v>540.76975000000004</v>
      </c>
      <c r="P34" s="50">
        <f t="shared" si="9"/>
        <v>0.1776220237845863</v>
      </c>
      <c r="R34" s="4">
        <v>7200</v>
      </c>
      <c r="S34" s="49">
        <v>541.06500000000005</v>
      </c>
      <c r="T34" s="49">
        <v>540.42499999999995</v>
      </c>
      <c r="U34" s="49">
        <v>541.06899999999996</v>
      </c>
      <c r="V34" s="49">
        <v>540.90300000000002</v>
      </c>
      <c r="W34" s="49">
        <v>540.70100000000002</v>
      </c>
      <c r="X34" s="24">
        <f t="shared" si="11"/>
        <v>540.83259999999996</v>
      </c>
      <c r="Y34" s="50">
        <f>STDEV(S34:W34)</f>
        <v>0.27308753175494876</v>
      </c>
      <c r="AA34" s="4">
        <v>7200</v>
      </c>
      <c r="AB34" s="49">
        <v>540.45100000000002</v>
      </c>
      <c r="AC34" s="49">
        <v>540.01199999999994</v>
      </c>
      <c r="AD34" s="49">
        <v>540.37099999999998</v>
      </c>
      <c r="AE34" s="49">
        <v>540.24599999999998</v>
      </c>
      <c r="AF34" s="49"/>
      <c r="AG34" s="24">
        <f t="shared" si="12"/>
        <v>540.27</v>
      </c>
      <c r="AH34" s="50">
        <f t="shared" si="13"/>
        <v>0.19157418058464459</v>
      </c>
      <c r="AJ34" s="4">
        <v>7200</v>
      </c>
      <c r="AK34" s="49">
        <v>540.38</v>
      </c>
      <c r="AL34" s="49">
        <v>539.995</v>
      </c>
      <c r="AM34" s="49">
        <v>540.25800000000004</v>
      </c>
      <c r="AN34" s="49">
        <v>540.16700000000003</v>
      </c>
      <c r="AO34" s="24">
        <f t="shared" si="17"/>
        <v>540.20000000000005</v>
      </c>
      <c r="AP34" s="50">
        <f t="shared" si="14"/>
        <v>0.16215013619071159</v>
      </c>
      <c r="AR34" s="4">
        <v>7200</v>
      </c>
      <c r="AS34" s="49">
        <v>540.24199999999996</v>
      </c>
      <c r="AT34" s="49">
        <v>540.51800000000003</v>
      </c>
      <c r="AU34" s="49"/>
      <c r="AV34" s="49"/>
      <c r="AW34" s="24">
        <f t="shared" si="15"/>
        <v>540.38</v>
      </c>
      <c r="AX34" s="50">
        <f t="shared" si="16"/>
        <v>0.19516147160753469</v>
      </c>
    </row>
    <row r="35" spans="1:50" x14ac:dyDescent="0.15">
      <c r="A35" s="4">
        <v>14400</v>
      </c>
      <c r="B35" s="49">
        <v>540.27800000000002</v>
      </c>
      <c r="C35" s="49">
        <v>540.20500000000004</v>
      </c>
      <c r="D35" s="49">
        <v>540.33299999999997</v>
      </c>
      <c r="E35" s="49">
        <v>540.30600000000004</v>
      </c>
      <c r="F35" s="49">
        <v>540.16499999999996</v>
      </c>
      <c r="G35" s="24">
        <f>AVERAGE(B35:F35)</f>
        <v>540.25740000000008</v>
      </c>
      <c r="H35" s="50">
        <f>STDEV(B35:F35)</f>
        <v>7.0329936726835268E-2</v>
      </c>
      <c r="I35" s="41"/>
      <c r="J35" s="4">
        <v>14400</v>
      </c>
      <c r="K35" s="49"/>
      <c r="L35" s="49">
        <v>540.91099999999994</v>
      </c>
      <c r="M35" s="49">
        <v>540.98099999999999</v>
      </c>
      <c r="N35" s="49">
        <v>540.92100000000005</v>
      </c>
      <c r="O35" s="24">
        <f t="shared" si="8"/>
        <v>540.93766666666659</v>
      </c>
      <c r="P35" s="50">
        <f t="shared" si="9"/>
        <v>3.7859388972007434E-2</v>
      </c>
      <c r="R35" s="4">
        <v>14400</v>
      </c>
      <c r="S35" s="49">
        <v>539.625</v>
      </c>
      <c r="T35" s="49">
        <v>540.75599999999997</v>
      </c>
      <c r="U35" s="49">
        <v>540.96199999999999</v>
      </c>
      <c r="V35" s="49">
        <v>540.95100000000002</v>
      </c>
      <c r="W35" s="49">
        <v>540.96100000000001</v>
      </c>
      <c r="X35" s="24">
        <f>AVERAGE(S35:W35)</f>
        <v>540.65100000000007</v>
      </c>
      <c r="Y35" s="50">
        <f>STDEV(S35:W35)</f>
        <v>0.58019867286990756</v>
      </c>
      <c r="AA35" s="4">
        <v>14400</v>
      </c>
      <c r="AB35" s="49">
        <v>540.57500000000005</v>
      </c>
      <c r="AC35" s="49">
        <v>539.875</v>
      </c>
      <c r="AD35" s="49">
        <v>540.44899999999996</v>
      </c>
      <c r="AE35" s="49">
        <v>540.35500000000002</v>
      </c>
      <c r="AF35" s="49"/>
      <c r="AG35" s="24">
        <f t="shared" si="12"/>
        <v>540.31349999999998</v>
      </c>
      <c r="AH35" s="50">
        <f>STDEV(AB35:AF35)</f>
        <v>0.30591229679981435</v>
      </c>
      <c r="AJ35" s="4">
        <v>14400</v>
      </c>
      <c r="AK35" s="49">
        <v>540.12699999999995</v>
      </c>
      <c r="AL35" s="49">
        <v>540.04700000000003</v>
      </c>
      <c r="AM35" s="49">
        <v>540.57100000000003</v>
      </c>
      <c r="AN35" s="49">
        <v>540.24599999999998</v>
      </c>
      <c r="AO35" s="24">
        <f>AVERAGE(AK35:AN35)</f>
        <v>540.24775</v>
      </c>
      <c r="AP35" s="50">
        <f>STDEV(AK35:AN35)</f>
        <v>0.23048843065688301</v>
      </c>
      <c r="AR35" s="4">
        <v>14400</v>
      </c>
      <c r="AS35" s="49">
        <v>540.46400000000006</v>
      </c>
      <c r="AT35" s="49">
        <v>540.654</v>
      </c>
      <c r="AU35" s="49"/>
      <c r="AV35" s="49"/>
      <c r="AW35" s="24">
        <f>AVERAGE(AS35:AV35)</f>
        <v>540.55899999999997</v>
      </c>
      <c r="AX35" s="50">
        <f t="shared" si="16"/>
        <v>0.13435028842540223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T962"/>
  <sheetViews>
    <sheetView topLeftCell="A2" workbookViewId="0">
      <selection activeCell="A22" sqref="A22:B30"/>
    </sheetView>
  </sheetViews>
  <sheetFormatPr baseColWidth="10" defaultColWidth="8.83203125" defaultRowHeight="16" x14ac:dyDescent="0.2"/>
  <cols>
    <col min="1" max="5" width="9.33203125" style="2" customWidth="1"/>
    <col min="14" max="14" width="5.83203125" style="39" customWidth="1"/>
  </cols>
  <sheetData>
    <row r="1" spans="1:15" ht="28" x14ac:dyDescent="0.15">
      <c r="A1" s="7" t="s">
        <v>2</v>
      </c>
      <c r="B1" s="9" t="s">
        <v>6</v>
      </c>
      <c r="C1" s="16" t="s">
        <v>7</v>
      </c>
      <c r="D1" s="11" t="s">
        <v>3</v>
      </c>
      <c r="E1" s="7" t="s">
        <v>8</v>
      </c>
      <c r="N1" s="37"/>
    </row>
    <row r="2" spans="1:15" ht="13" x14ac:dyDescent="0.15">
      <c r="A2" s="4">
        <v>0</v>
      </c>
      <c r="B2" s="6">
        <v>-3.7854889591161147E-3</v>
      </c>
      <c r="C2" s="17">
        <f>$B$22-($B$26*EXP(-$B$23*A2))-($B$27*EXP(-$B$24*A2))-($B$28*EXP(-$B$25*A2))-$B$29</f>
        <v>-3.5024390498961111E-8</v>
      </c>
      <c r="D2" s="12">
        <v>8.3186537372581717E-3</v>
      </c>
      <c r="E2" s="8">
        <v>0</v>
      </c>
      <c r="N2" s="38">
        <v>0</v>
      </c>
      <c r="O2" s="26">
        <f>$B$22-($B$26*EXP(-$B$23*N2))-($B$27*EXP(-$B$24*N2))-($B$28*EXP(-$B$25*N2))</f>
        <v>1.3310430124690216</v>
      </c>
    </row>
    <row r="3" spans="1:15" ht="13" x14ac:dyDescent="0.15">
      <c r="A3" s="4">
        <v>30</v>
      </c>
      <c r="B3" s="6">
        <v>0.64116719242908771</v>
      </c>
      <c r="C3" s="17">
        <f t="shared" ref="C3:C10" si="0">$B$22-($B$26*EXP(-$B$23*A3))-($B$27*EXP(-$B$24*A3))-($B$28*EXP(-$B$25*A3))-$B$29</f>
        <v>0.56587556274701978</v>
      </c>
      <c r="D3" s="12">
        <v>4.0127920454488999E-2</v>
      </c>
      <c r="E3" s="8">
        <f t="shared" ref="E3:E10" si="1">((B3-C3)/B3)^2</f>
        <v>1.3789572767101332E-2</v>
      </c>
      <c r="N3" s="38">
        <v>15</v>
      </c>
      <c r="O3" s="26">
        <f t="shared" ref="O3:O66" si="2">$B$22-($B$26*EXP(-$B$23*N3))-($B$27*EXP(-$B$24*N3))-($B$28*EXP(-$B$25*N3))</f>
        <v>1.6871063370125912</v>
      </c>
    </row>
    <row r="4" spans="1:15" ht="13" x14ac:dyDescent="0.15">
      <c r="A4" s="4">
        <v>45</v>
      </c>
      <c r="B4" s="6">
        <v>0.58044164037843804</v>
      </c>
      <c r="C4" s="17">
        <f t="shared" si="0"/>
        <v>0.69045851802938962</v>
      </c>
      <c r="D4" s="12">
        <v>0</v>
      </c>
      <c r="E4" s="8">
        <f t="shared" si="1"/>
        <v>3.5925391441513861E-2</v>
      </c>
      <c r="N4" s="38">
        <v>30</v>
      </c>
      <c r="O4" s="26">
        <f t="shared" si="2"/>
        <v>1.8969186102404318</v>
      </c>
    </row>
    <row r="5" spans="1:15" ht="13" x14ac:dyDescent="0.15">
      <c r="A5" s="4">
        <v>60</v>
      </c>
      <c r="B5" s="6">
        <v>0.90347003154558747</v>
      </c>
      <c r="C5" s="17">
        <f t="shared" si="0"/>
        <v>0.76536781949342192</v>
      </c>
      <c r="D5" s="12">
        <v>0.10561391953712243</v>
      </c>
      <c r="E5" s="8">
        <f t="shared" si="1"/>
        <v>2.3365429418398045E-2</v>
      </c>
      <c r="N5" s="38">
        <v>45</v>
      </c>
      <c r="O5" s="26">
        <f t="shared" si="2"/>
        <v>2.0215015655228017</v>
      </c>
    </row>
    <row r="6" spans="1:15" ht="13" x14ac:dyDescent="0.15">
      <c r="A6" s="4">
        <v>300</v>
      </c>
      <c r="B6" s="6">
        <v>0.94321766561505149</v>
      </c>
      <c r="C6" s="17">
        <f t="shared" si="0"/>
        <v>0.94757993530080853</v>
      </c>
      <c r="D6" s="12">
        <v>7.1847059786718598E-2</v>
      </c>
      <c r="E6" s="8">
        <f t="shared" si="1"/>
        <v>2.1389526472506569E-5</v>
      </c>
      <c r="N6" s="38">
        <v>60</v>
      </c>
      <c r="O6" s="26">
        <f t="shared" si="2"/>
        <v>2.096410866986834</v>
      </c>
    </row>
    <row r="7" spans="1:15" ht="13" x14ac:dyDescent="0.15">
      <c r="A7" s="4">
        <v>1500</v>
      </c>
      <c r="B7" s="6">
        <v>1.2933753943216364</v>
      </c>
      <c r="C7" s="17">
        <f t="shared" si="0"/>
        <v>1.2775041864852117</v>
      </c>
      <c r="D7" s="12">
        <v>7.0455659815224447E-2</v>
      </c>
      <c r="E7" s="8">
        <f t="shared" si="1"/>
        <v>1.505812051765463E-4</v>
      </c>
      <c r="N7" s="38">
        <v>75</v>
      </c>
      <c r="O7" s="26">
        <f t="shared" si="2"/>
        <v>2.1423638406877599</v>
      </c>
    </row>
    <row r="8" spans="1:15" ht="13" x14ac:dyDescent="0.15">
      <c r="A8" s="4">
        <v>3600</v>
      </c>
      <c r="B8" s="6">
        <v>1.5167192429023146</v>
      </c>
      <c r="C8" s="17">
        <f t="shared" si="0"/>
        <v>1.6003794882460474</v>
      </c>
      <c r="D8" s="12">
        <v>4.8318733427110863E-2</v>
      </c>
      <c r="E8" s="8">
        <f t="shared" si="1"/>
        <v>3.0424809957768613E-3</v>
      </c>
      <c r="N8" s="38">
        <v>90</v>
      </c>
      <c r="O8" s="26">
        <f t="shared" si="2"/>
        <v>2.171431944361041</v>
      </c>
    </row>
    <row r="9" spans="1:15" ht="13" x14ac:dyDescent="0.15">
      <c r="A9" s="4">
        <v>7200</v>
      </c>
      <c r="B9" s="6">
        <v>1.8529968454261911</v>
      </c>
      <c r="C9" s="17">
        <f t="shared" si="0"/>
        <v>1.8226649417154368</v>
      </c>
      <c r="D9" s="12">
        <v>6.9955700268094168E-2</v>
      </c>
      <c r="E9" s="8">
        <f t="shared" si="1"/>
        <v>2.6794766534334963E-4</v>
      </c>
      <c r="N9" s="38">
        <v>105</v>
      </c>
      <c r="O9" s="26">
        <f t="shared" si="2"/>
        <v>2.1906489393853459</v>
      </c>
    </row>
    <row r="10" spans="1:15" ht="13" x14ac:dyDescent="0.15">
      <c r="A10" s="4">
        <v>14400</v>
      </c>
      <c r="B10" s="6">
        <v>1.9791798107257579</v>
      </c>
      <c r="C10" s="17">
        <f t="shared" si="0"/>
        <v>1.9640576912915257</v>
      </c>
      <c r="D10" s="12">
        <v>7.0329936726835268E-2</v>
      </c>
      <c r="E10" s="8">
        <f t="shared" si="1"/>
        <v>5.8378754249152009E-5</v>
      </c>
      <c r="N10" s="38">
        <v>120</v>
      </c>
      <c r="O10" s="26">
        <f t="shared" si="2"/>
        <v>2.2041132676114934</v>
      </c>
    </row>
    <row r="11" spans="1:15" ht="13" x14ac:dyDescent="0.15">
      <c r="B11" s="3"/>
      <c r="C11" s="3"/>
      <c r="D11" s="3"/>
      <c r="E11" s="3"/>
      <c r="N11" s="38">
        <v>135</v>
      </c>
      <c r="O11" s="26">
        <f t="shared" si="2"/>
        <v>2.2142130451764652</v>
      </c>
    </row>
    <row r="12" spans="1:15" ht="13" x14ac:dyDescent="0.15">
      <c r="B12" s="3"/>
      <c r="C12" s="3"/>
      <c r="D12" s="3"/>
      <c r="E12" s="3">
        <f>SUM(E3:E10)</f>
        <v>7.662117177403166E-2</v>
      </c>
      <c r="N12" s="38">
        <v>150</v>
      </c>
      <c r="O12" s="26">
        <f t="shared" si="2"/>
        <v>2.2223398307612321</v>
      </c>
    </row>
    <row r="13" spans="1:15" ht="13" x14ac:dyDescent="0.15">
      <c r="B13" s="3"/>
      <c r="C13" s="3"/>
      <c r="D13" s="3"/>
      <c r="E13" s="3"/>
      <c r="N13" s="38">
        <v>165</v>
      </c>
      <c r="O13" s="26">
        <f t="shared" si="2"/>
        <v>2.2293045175906316</v>
      </c>
    </row>
    <row r="14" spans="1:15" ht="13" x14ac:dyDescent="0.15">
      <c r="N14" s="38">
        <v>180</v>
      </c>
      <c r="O14" s="26">
        <f t="shared" si="2"/>
        <v>2.2355796616041141</v>
      </c>
    </row>
    <row r="15" spans="1:15" ht="42" customHeight="1" x14ac:dyDescent="0.15">
      <c r="A15" s="18" t="s">
        <v>17</v>
      </c>
      <c r="B15" s="58" t="s">
        <v>20</v>
      </c>
      <c r="C15" s="58"/>
      <c r="D15" s="58"/>
      <c r="E15" s="58"/>
      <c r="N15" s="38">
        <v>195</v>
      </c>
      <c r="O15" s="26">
        <f t="shared" si="2"/>
        <v>2.2414406790329506</v>
      </c>
    </row>
    <row r="16" spans="1:15" ht="13" x14ac:dyDescent="0.15">
      <c r="N16" s="38">
        <v>210</v>
      </c>
      <c r="O16" s="26">
        <f t="shared" si="2"/>
        <v>2.2470481181228532</v>
      </c>
    </row>
    <row r="17" spans="1:17" ht="13" x14ac:dyDescent="0.15">
      <c r="N17" s="38">
        <v>225</v>
      </c>
      <c r="O17" s="26">
        <f t="shared" si="2"/>
        <v>2.2524955964755131</v>
      </c>
    </row>
    <row r="18" spans="1:17" ht="13" x14ac:dyDescent="0.15">
      <c r="N18" s="38">
        <v>240</v>
      </c>
      <c r="O18" s="26">
        <f t="shared" si="2"/>
        <v>2.2578377327451911</v>
      </c>
      <c r="Q18" s="26"/>
    </row>
    <row r="19" spans="1:17" ht="13" x14ac:dyDescent="0.15">
      <c r="N19" s="38">
        <v>255</v>
      </c>
      <c r="O19" s="26">
        <f t="shared" si="2"/>
        <v>2.2631064216280281</v>
      </c>
    </row>
    <row r="20" spans="1:17" ht="13" x14ac:dyDescent="0.15">
      <c r="L20" s="26">
        <f>MIN($E$12)</f>
        <v>7.662117177403166E-2</v>
      </c>
      <c r="N20" s="38">
        <v>270</v>
      </c>
      <c r="O20" s="26">
        <f t="shared" si="2"/>
        <v>2.2683203168271628</v>
      </c>
    </row>
    <row r="21" spans="1:17" ht="13" x14ac:dyDescent="0.15">
      <c r="L21">
        <f>COUNT($B$23:$B$28)</f>
        <v>6</v>
      </c>
      <c r="N21" s="38">
        <v>285</v>
      </c>
      <c r="O21" s="26">
        <f t="shared" si="2"/>
        <v>2.2734903565029239</v>
      </c>
    </row>
    <row r="22" spans="1:17" ht="14" x14ac:dyDescent="0.15">
      <c r="A22" s="7" t="s">
        <v>9</v>
      </c>
      <c r="B22" s="7">
        <v>8</v>
      </c>
      <c r="D22" s="56"/>
      <c r="L22" t="b">
        <f>$B$22=$B$30</f>
        <v>0</v>
      </c>
      <c r="N22" s="38">
        <v>300</v>
      </c>
      <c r="O22" s="26">
        <f t="shared" si="2"/>
        <v>2.2786229827942206</v>
      </c>
    </row>
    <row r="23" spans="1:17" x14ac:dyDescent="0.15">
      <c r="A23" s="19" t="s">
        <v>14</v>
      </c>
      <c r="B23" s="33">
        <v>3.6008849054688319E-2</v>
      </c>
      <c r="C23" s="59" t="s">
        <v>21</v>
      </c>
      <c r="L23" t="b">
        <f>$B$23&gt;=$B$24</f>
        <v>1</v>
      </c>
      <c r="N23" s="38">
        <v>315</v>
      </c>
      <c r="O23" s="26">
        <f t="shared" si="2"/>
        <v>2.2837220177422921</v>
      </c>
    </row>
    <row r="24" spans="1:17" x14ac:dyDescent="0.15">
      <c r="A24" s="19" t="s">
        <v>15</v>
      </c>
      <c r="B24" s="57">
        <v>3.8565817144116046E-4</v>
      </c>
      <c r="C24" s="60"/>
      <c r="L24" t="b">
        <f>$B$24&gt;=$B$25</f>
        <v>1</v>
      </c>
      <c r="N24" s="38">
        <v>330</v>
      </c>
      <c r="O24" s="26">
        <f t="shared" si="2"/>
        <v>2.2887897563391855</v>
      </c>
    </row>
    <row r="25" spans="1:17" x14ac:dyDescent="0.15">
      <c r="A25" s="19" t="s">
        <v>16</v>
      </c>
      <c r="B25" s="33">
        <v>2.5070106277929935E-6</v>
      </c>
      <c r="C25" s="60"/>
      <c r="L25" t="b">
        <f>$B$26=INT($B$26)</f>
        <v>0</v>
      </c>
      <c r="N25" s="38">
        <v>345</v>
      </c>
      <c r="O25" s="26">
        <f t="shared" si="2"/>
        <v>2.2938276034175766</v>
      </c>
    </row>
    <row r="26" spans="1:17" ht="14" x14ac:dyDescent="0.15">
      <c r="A26" s="20" t="s">
        <v>10</v>
      </c>
      <c r="B26" s="21">
        <v>0.83955131711575348</v>
      </c>
      <c r="C26" s="60"/>
      <c r="L26" t="b">
        <f>$B$27=INT($B$27)</f>
        <v>0</v>
      </c>
      <c r="N26" s="38">
        <v>360</v>
      </c>
      <c r="O26" s="26">
        <f t="shared" si="2"/>
        <v>2.2988364447502025</v>
      </c>
    </row>
    <row r="27" spans="1:17" ht="14" x14ac:dyDescent="0.15">
      <c r="A27" s="20" t="s">
        <v>11</v>
      </c>
      <c r="B27" s="21">
        <v>0.9553891312679943</v>
      </c>
      <c r="C27" s="60"/>
      <c r="L27" t="b">
        <f>$B$28=INT($B$28)</f>
        <v>0</v>
      </c>
      <c r="N27" s="38">
        <v>375</v>
      </c>
      <c r="O27" s="26">
        <f t="shared" si="2"/>
        <v>2.3038168632809519</v>
      </c>
    </row>
    <row r="28" spans="1:17" ht="14" x14ac:dyDescent="0.15">
      <c r="A28" s="20" t="s">
        <v>12</v>
      </c>
      <c r="B28" s="21">
        <v>4.874016539147231</v>
      </c>
      <c r="C28" s="60"/>
      <c r="L28">
        <f>{10000,10000,0.000001,0.1,FALSE,TRUE,TRUE,1,1,1,0.0001,TRUE}</f>
        <v>10000</v>
      </c>
      <c r="N28" s="38">
        <v>390</v>
      </c>
      <c r="O28" s="26">
        <f t="shared" si="2"/>
        <v>2.30876926511867</v>
      </c>
    </row>
    <row r="29" spans="1:17" ht="14" x14ac:dyDescent="0.15">
      <c r="A29" s="56" t="s">
        <v>55</v>
      </c>
      <c r="B29" s="61">
        <v>1.3310430474934121</v>
      </c>
      <c r="L29">
        <f>{10000,10000,0,100,0,FALSE,TRUE,0.075,0,0,FALSE,30}</f>
        <v>10000</v>
      </c>
      <c r="N29" s="38">
        <v>405</v>
      </c>
      <c r="O29" s="26">
        <f t="shared" si="2"/>
        <v>2.313693952952308</v>
      </c>
    </row>
    <row r="30" spans="1:17" ht="14" x14ac:dyDescent="0.15">
      <c r="A30" s="32" t="s">
        <v>22</v>
      </c>
      <c r="B30" s="22">
        <f>SUM(B26,B27,B28,B29)</f>
        <v>8.0000000350243923</v>
      </c>
      <c r="N30" s="38">
        <v>420</v>
      </c>
      <c r="O30" s="26">
        <f t="shared" si="2"/>
        <v>2.3185911688299949</v>
      </c>
    </row>
    <row r="31" spans="1:17" ht="13" x14ac:dyDescent="0.15">
      <c r="A31" s="56"/>
      <c r="N31" s="38">
        <v>435</v>
      </c>
      <c r="O31" s="26">
        <f t="shared" si="2"/>
        <v>2.3234611190873684</v>
      </c>
    </row>
    <row r="32" spans="1:17" ht="13" x14ac:dyDescent="0.15">
      <c r="N32" s="38">
        <v>450</v>
      </c>
      <c r="O32" s="26">
        <f t="shared" si="2"/>
        <v>2.3283039888747687</v>
      </c>
    </row>
    <row r="33" spans="14:20" ht="13" x14ac:dyDescent="0.15">
      <c r="N33" s="38">
        <v>465</v>
      </c>
      <c r="O33" s="26">
        <f t="shared" si="2"/>
        <v>2.3331199506239839</v>
      </c>
    </row>
    <row r="34" spans="14:20" ht="13" x14ac:dyDescent="0.15">
      <c r="N34" s="38">
        <v>480</v>
      </c>
      <c r="O34" s="26">
        <f t="shared" si="2"/>
        <v>2.3379091689837326</v>
      </c>
      <c r="T34" s="26"/>
    </row>
    <row r="35" spans="14:20" ht="13" x14ac:dyDescent="0.15">
      <c r="N35" s="38">
        <v>495</v>
      </c>
      <c r="O35" s="26">
        <f t="shared" si="2"/>
        <v>2.3426718036975815</v>
      </c>
    </row>
    <row r="36" spans="14:20" ht="13" x14ac:dyDescent="0.15">
      <c r="N36" s="38">
        <v>510</v>
      </c>
      <c r="O36" s="26">
        <f t="shared" si="2"/>
        <v>2.3474080112829574</v>
      </c>
    </row>
    <row r="37" spans="14:20" ht="13" x14ac:dyDescent="0.15">
      <c r="N37" s="38">
        <v>525</v>
      </c>
      <c r="O37" s="26">
        <f t="shared" si="2"/>
        <v>2.352117946011572</v>
      </c>
    </row>
    <row r="38" spans="14:20" ht="13" x14ac:dyDescent="0.15">
      <c r="N38" s="38">
        <v>540</v>
      </c>
      <c r="O38" s="26">
        <f t="shared" si="2"/>
        <v>2.3568017604828162</v>
      </c>
    </row>
    <row r="39" spans="14:20" ht="13" x14ac:dyDescent="0.15">
      <c r="N39" s="38">
        <v>555</v>
      </c>
      <c r="O39" s="26">
        <f t="shared" si="2"/>
        <v>2.36145960595994</v>
      </c>
    </row>
    <row r="40" spans="14:20" ht="13" x14ac:dyDescent="0.15">
      <c r="N40" s="38">
        <v>570</v>
      </c>
      <c r="O40" s="26">
        <f t="shared" si="2"/>
        <v>2.3660916325680317</v>
      </c>
    </row>
    <row r="41" spans="14:20" ht="13" x14ac:dyDescent="0.15">
      <c r="N41" s="38">
        <v>585</v>
      </c>
      <c r="O41" s="26">
        <f t="shared" si="2"/>
        <v>2.3706979894114486</v>
      </c>
    </row>
    <row r="42" spans="14:20" ht="13" x14ac:dyDescent="0.15">
      <c r="N42" s="38">
        <v>600</v>
      </c>
      <c r="O42" s="26">
        <f t="shared" si="2"/>
        <v>2.3752788246442984</v>
      </c>
    </row>
    <row r="43" spans="14:20" ht="13" x14ac:dyDescent="0.15">
      <c r="N43" s="38">
        <v>615</v>
      </c>
      <c r="O43" s="26">
        <f t="shared" si="2"/>
        <v>2.3798342855135628</v>
      </c>
    </row>
    <row r="44" spans="14:20" ht="13" x14ac:dyDescent="0.15">
      <c r="N44" s="38">
        <v>630</v>
      </c>
      <c r="O44" s="26">
        <f t="shared" si="2"/>
        <v>2.384364518386259</v>
      </c>
    </row>
    <row r="45" spans="14:20" ht="13" x14ac:dyDescent="0.15">
      <c r="N45" s="38">
        <v>645</v>
      </c>
      <c r="O45" s="26">
        <f t="shared" si="2"/>
        <v>2.3888696687672901</v>
      </c>
    </row>
    <row r="46" spans="14:20" ht="13" x14ac:dyDescent="0.15">
      <c r="N46" s="38">
        <v>660</v>
      </c>
      <c r="O46" s="26">
        <f t="shared" si="2"/>
        <v>2.3933498813118739</v>
      </c>
    </row>
    <row r="47" spans="14:20" ht="13" x14ac:dyDescent="0.15">
      <c r="N47" s="38">
        <v>675</v>
      </c>
      <c r="O47" s="26">
        <f t="shared" si="2"/>
        <v>2.3978052998347721</v>
      </c>
    </row>
    <row r="48" spans="14:20" ht="13" x14ac:dyDescent="0.15">
      <c r="N48" s="38">
        <v>690</v>
      </c>
      <c r="O48" s="26">
        <f t="shared" si="2"/>
        <v>2.402236067317669</v>
      </c>
    </row>
    <row r="49" spans="14:15" ht="13" x14ac:dyDescent="0.15">
      <c r="N49" s="38">
        <v>705</v>
      </c>
      <c r="O49" s="26">
        <f t="shared" si="2"/>
        <v>2.4066423259154579</v>
      </c>
    </row>
    <row r="50" spans="14:15" ht="13" x14ac:dyDescent="0.15">
      <c r="N50" s="38">
        <v>720</v>
      </c>
      <c r="O50" s="26">
        <f t="shared" si="2"/>
        <v>2.4110242169618541</v>
      </c>
    </row>
    <row r="51" spans="14:15" ht="13" x14ac:dyDescent="0.15">
      <c r="N51" s="38">
        <v>735</v>
      </c>
      <c r="O51" s="26">
        <f t="shared" si="2"/>
        <v>2.4153818809746399</v>
      </c>
    </row>
    <row r="52" spans="14:15" ht="13" x14ac:dyDescent="0.15">
      <c r="N52" s="38">
        <v>750</v>
      </c>
      <c r="O52" s="26">
        <f t="shared" si="2"/>
        <v>2.419715457660665</v>
      </c>
    </row>
    <row r="53" spans="14:15" ht="13" x14ac:dyDescent="0.15">
      <c r="N53" s="38">
        <v>765</v>
      </c>
      <c r="O53" s="26">
        <f t="shared" si="2"/>
        <v>2.4240250859206869</v>
      </c>
    </row>
    <row r="54" spans="14:15" ht="13" x14ac:dyDescent="0.15">
      <c r="N54" s="38">
        <v>780</v>
      </c>
      <c r="O54" s="26">
        <f t="shared" si="2"/>
        <v>2.4283109038541273</v>
      </c>
    </row>
    <row r="55" spans="14:15" ht="13" x14ac:dyDescent="0.15">
      <c r="N55" s="38">
        <v>795</v>
      </c>
      <c r="O55" s="26">
        <f t="shared" si="2"/>
        <v>2.432573048763742</v>
      </c>
    </row>
    <row r="56" spans="14:15" ht="13" x14ac:dyDescent="0.15">
      <c r="N56" s="38">
        <v>810</v>
      </c>
      <c r="O56" s="26">
        <f t="shared" si="2"/>
        <v>2.4368116571602592</v>
      </c>
    </row>
    <row r="57" spans="14:15" ht="13" x14ac:dyDescent="0.15">
      <c r="N57" s="38">
        <v>825</v>
      </c>
      <c r="O57" s="26">
        <f t="shared" si="2"/>
        <v>2.4410268647669611</v>
      </c>
    </row>
    <row r="58" spans="14:15" ht="13" x14ac:dyDescent="0.15">
      <c r="N58" s="38">
        <v>840</v>
      </c>
      <c r="O58" s="26">
        <f t="shared" si="2"/>
        <v>2.4452188065242462</v>
      </c>
    </row>
    <row r="59" spans="14:15" ht="13" x14ac:dyDescent="0.15">
      <c r="N59" s="38">
        <v>855</v>
      </c>
      <c r="O59" s="26">
        <f t="shared" si="2"/>
        <v>2.4493876165941391</v>
      </c>
    </row>
    <row r="60" spans="14:15" ht="13" x14ac:dyDescent="0.15">
      <c r="N60" s="38">
        <v>870</v>
      </c>
      <c r="O60" s="26">
        <f t="shared" si="2"/>
        <v>2.4535334283647918</v>
      </c>
    </row>
    <row r="61" spans="14:15" ht="13" x14ac:dyDescent="0.15">
      <c r="N61" s="38">
        <v>885</v>
      </c>
      <c r="O61" s="26">
        <f t="shared" si="2"/>
        <v>2.4576563744549516</v>
      </c>
    </row>
    <row r="62" spans="14:15" ht="13" x14ac:dyDescent="0.15">
      <c r="N62" s="38">
        <v>900</v>
      </c>
      <c r="O62" s="26">
        <f t="shared" si="2"/>
        <v>2.4617565867183968</v>
      </c>
    </row>
    <row r="63" spans="14:15" ht="13" x14ac:dyDescent="0.15">
      <c r="N63" s="38">
        <v>915</v>
      </c>
      <c r="O63" s="26">
        <f t="shared" si="2"/>
        <v>2.4658341962483483</v>
      </c>
    </row>
    <row r="64" spans="14:15" ht="13" x14ac:dyDescent="0.15">
      <c r="N64" s="38">
        <v>930</v>
      </c>
      <c r="O64" s="26">
        <f t="shared" si="2"/>
        <v>2.4698893333818628</v>
      </c>
    </row>
    <row r="65" spans="14:15" ht="13" x14ac:dyDescent="0.15">
      <c r="N65" s="38">
        <v>945</v>
      </c>
      <c r="O65" s="26">
        <f t="shared" si="2"/>
        <v>2.4739221277041894</v>
      </c>
    </row>
    <row r="66" spans="14:15" ht="13" x14ac:dyDescent="0.15">
      <c r="N66" s="38">
        <v>960</v>
      </c>
      <c r="O66" s="26">
        <f t="shared" si="2"/>
        <v>2.4779327080531095</v>
      </c>
    </row>
    <row r="67" spans="14:15" ht="13" x14ac:dyDescent="0.15">
      <c r="N67" s="38">
        <v>975</v>
      </c>
      <c r="O67" s="26">
        <f t="shared" ref="O67:O130" si="3">$B$22-($B$26*EXP(-$B$23*N67))-($B$27*EXP(-$B$24*N67))-($B$28*EXP(-$B$25*N67))</f>
        <v>2.4819212025232478</v>
      </c>
    </row>
    <row r="68" spans="14:15" ht="13" x14ac:dyDescent="0.15">
      <c r="N68" s="38">
        <v>990</v>
      </c>
      <c r="O68" s="26">
        <f t="shared" si="3"/>
        <v>2.4858877384703577</v>
      </c>
    </row>
    <row r="69" spans="14:15" ht="13" x14ac:dyDescent="0.15">
      <c r="N69" s="38">
        <v>1005</v>
      </c>
      <c r="O69" s="26">
        <f t="shared" si="3"/>
        <v>2.4898324425155804</v>
      </c>
    </row>
    <row r="70" spans="14:15" ht="13" x14ac:dyDescent="0.15">
      <c r="N70" s="38">
        <v>1020</v>
      </c>
      <c r="O70" s="26">
        <f t="shared" si="3"/>
        <v>2.4937554405496947</v>
      </c>
    </row>
    <row r="71" spans="14:15" ht="13" x14ac:dyDescent="0.15">
      <c r="N71" s="38">
        <v>1035</v>
      </c>
      <c r="O71" s="26">
        <f t="shared" si="3"/>
        <v>2.4976568577373124</v>
      </c>
    </row>
    <row r="72" spans="14:15" ht="13" x14ac:dyDescent="0.15">
      <c r="N72" s="38">
        <v>1050</v>
      </c>
      <c r="O72" s="26">
        <f t="shared" si="3"/>
        <v>2.5015368185210827</v>
      </c>
    </row>
    <row r="73" spans="14:15" ht="13" x14ac:dyDescent="0.15">
      <c r="N73" s="38">
        <v>1065</v>
      </c>
      <c r="O73" s="26">
        <f t="shared" si="3"/>
        <v>2.5053954466258439</v>
      </c>
    </row>
    <row r="74" spans="14:15" ht="13" x14ac:dyDescent="0.15">
      <c r="N74" s="38">
        <v>1080</v>
      </c>
      <c r="O74" s="26">
        <f t="shared" si="3"/>
        <v>2.5092328650627715</v>
      </c>
    </row>
    <row r="75" spans="14:15" ht="13" x14ac:dyDescent="0.15">
      <c r="N75" s="38">
        <v>1095</v>
      </c>
      <c r="O75" s="26">
        <f t="shared" si="3"/>
        <v>2.5130491961334958</v>
      </c>
    </row>
    <row r="76" spans="14:15" ht="13" x14ac:dyDescent="0.15">
      <c r="N76" s="38">
        <v>1110</v>
      </c>
      <c r="O76" s="26">
        <f t="shared" si="3"/>
        <v>2.516844561434187</v>
      </c>
    </row>
    <row r="77" spans="14:15" ht="13" x14ac:dyDescent="0.15">
      <c r="N77" s="38">
        <v>1125</v>
      </c>
      <c r="O77" s="26">
        <f t="shared" si="3"/>
        <v>2.5206190818596337</v>
      </c>
    </row>
    <row r="78" spans="14:15" ht="13" x14ac:dyDescent="0.15">
      <c r="N78" s="38">
        <v>1140</v>
      </c>
      <c r="O78" s="26">
        <f t="shared" si="3"/>
        <v>2.5243728776072798</v>
      </c>
    </row>
    <row r="79" spans="14:15" ht="13" x14ac:dyDescent="0.15">
      <c r="N79" s="38">
        <v>1155</v>
      </c>
      <c r="O79" s="26">
        <f t="shared" si="3"/>
        <v>2.5281060681812528</v>
      </c>
    </row>
    <row r="80" spans="14:15" ht="13" x14ac:dyDescent="0.15">
      <c r="N80" s="38">
        <v>1170</v>
      </c>
      <c r="O80" s="26">
        <f t="shared" si="3"/>
        <v>2.5318187723963614</v>
      </c>
    </row>
    <row r="81" spans="14:15" ht="13" x14ac:dyDescent="0.15">
      <c r="N81" s="38">
        <v>1185</v>
      </c>
      <c r="O81" s="26">
        <f t="shared" si="3"/>
        <v>2.5355111083820736</v>
      </c>
    </row>
    <row r="82" spans="14:15" ht="13" x14ac:dyDescent="0.15">
      <c r="N82" s="38">
        <v>1200</v>
      </c>
      <c r="O82" s="26">
        <f t="shared" si="3"/>
        <v>2.5391831935864628</v>
      </c>
    </row>
    <row r="83" spans="14:15" ht="13" x14ac:dyDescent="0.15">
      <c r="N83" s="38">
        <v>1215</v>
      </c>
      <c r="O83" s="26">
        <f t="shared" si="3"/>
        <v>2.5428351447801472</v>
      </c>
    </row>
    <row r="84" spans="14:15" ht="13" x14ac:dyDescent="0.15">
      <c r="N84" s="38">
        <v>1230</v>
      </c>
      <c r="O84" s="26">
        <f t="shared" si="3"/>
        <v>2.5464670780601928</v>
      </c>
    </row>
    <row r="85" spans="14:15" ht="13" x14ac:dyDescent="0.15">
      <c r="N85" s="38">
        <v>1245</v>
      </c>
      <c r="O85" s="26">
        <f t="shared" si="3"/>
        <v>2.550079108853998</v>
      </c>
    </row>
    <row r="86" spans="14:15" ht="13" x14ac:dyDescent="0.15">
      <c r="N86" s="38">
        <v>1260</v>
      </c>
      <c r="O86" s="26">
        <f t="shared" si="3"/>
        <v>2.5536713519231578</v>
      </c>
    </row>
    <row r="87" spans="14:15" ht="13" x14ac:dyDescent="0.15">
      <c r="N87" s="38">
        <v>1275</v>
      </c>
      <c r="O87" s="26">
        <f t="shared" si="3"/>
        <v>2.5572439213673048</v>
      </c>
    </row>
    <row r="88" spans="14:15" ht="13" x14ac:dyDescent="0.15">
      <c r="N88" s="38">
        <v>1290</v>
      </c>
      <c r="O88" s="26">
        <f t="shared" si="3"/>
        <v>2.5607969306279266</v>
      </c>
    </row>
    <row r="89" spans="14:15" ht="13" x14ac:dyDescent="0.15">
      <c r="N89" s="38">
        <v>1305</v>
      </c>
      <c r="O89" s="26">
        <f t="shared" si="3"/>
        <v>2.5643304924921608</v>
      </c>
    </row>
    <row r="90" spans="14:15" ht="13" x14ac:dyDescent="0.15">
      <c r="N90" s="38">
        <v>1320</v>
      </c>
      <c r="O90" s="26">
        <f t="shared" si="3"/>
        <v>2.5678447190965725</v>
      </c>
    </row>
    <row r="91" spans="14:15" ht="13" x14ac:dyDescent="0.15">
      <c r="N91" s="38">
        <v>1335</v>
      </c>
      <c r="O91" s="26">
        <f t="shared" si="3"/>
        <v>2.5713397219309053</v>
      </c>
    </row>
    <row r="92" spans="14:15" ht="13" x14ac:dyDescent="0.15">
      <c r="N92" s="38">
        <v>1350</v>
      </c>
      <c r="O92" s="26">
        <f t="shared" si="3"/>
        <v>2.5748156118418102</v>
      </c>
    </row>
    <row r="93" spans="14:15" ht="13" x14ac:dyDescent="0.15">
      <c r="N93" s="38">
        <v>1365</v>
      </c>
      <c r="O93" s="26">
        <f t="shared" si="3"/>
        <v>2.5782724990365598</v>
      </c>
    </row>
    <row r="94" spans="14:15" ht="13" x14ac:dyDescent="0.15">
      <c r="N94" s="38">
        <v>1380</v>
      </c>
      <c r="O94" s="26">
        <f t="shared" si="3"/>
        <v>2.5817104930867307</v>
      </c>
    </row>
    <row r="95" spans="14:15" ht="13" x14ac:dyDescent="0.15">
      <c r="N95" s="38">
        <v>1395</v>
      </c>
      <c r="O95" s="26">
        <f t="shared" si="3"/>
        <v>2.5851297029318756</v>
      </c>
    </row>
    <row r="96" spans="14:15" ht="13" x14ac:dyDescent="0.15">
      <c r="N96" s="38">
        <v>1410</v>
      </c>
      <c r="O96" s="26">
        <f t="shared" si="3"/>
        <v>2.5885302368831677</v>
      </c>
    </row>
    <row r="97" spans="14:15" ht="13" x14ac:dyDescent="0.15">
      <c r="N97" s="38">
        <v>1425</v>
      </c>
      <c r="O97" s="26">
        <f t="shared" si="3"/>
        <v>2.5919122026270189</v>
      </c>
    </row>
    <row r="98" spans="14:15" ht="13" x14ac:dyDescent="0.15">
      <c r="N98" s="38">
        <v>1440</v>
      </c>
      <c r="O98" s="26">
        <f t="shared" si="3"/>
        <v>2.5952757072286943</v>
      </c>
    </row>
    <row r="99" spans="14:15" ht="13" x14ac:dyDescent="0.15">
      <c r="N99" s="38">
        <v>1455</v>
      </c>
      <c r="O99" s="26">
        <f t="shared" si="3"/>
        <v>2.5986208571358871</v>
      </c>
    </row>
    <row r="100" spans="14:15" ht="13" x14ac:dyDescent="0.15">
      <c r="N100" s="38">
        <v>1470</v>
      </c>
      <c r="O100" s="26">
        <f t="shared" si="3"/>
        <v>2.6019477581822823</v>
      </c>
    </row>
    <row r="101" spans="14:15" ht="13" x14ac:dyDescent="0.15">
      <c r="N101" s="38">
        <v>1485</v>
      </c>
      <c r="O101" s="26">
        <f t="shared" si="3"/>
        <v>2.6052565155911021</v>
      </c>
    </row>
    <row r="102" spans="14:15" ht="13" x14ac:dyDescent="0.15">
      <c r="N102" s="38">
        <v>1500</v>
      </c>
      <c r="O102" s="26">
        <f t="shared" si="3"/>
        <v>2.6085472339786238</v>
      </c>
    </row>
    <row r="103" spans="14:15" ht="13" x14ac:dyDescent="0.15">
      <c r="N103" s="38">
        <v>1515</v>
      </c>
      <c r="O103" s="26">
        <f t="shared" si="3"/>
        <v>2.6118200173576787</v>
      </c>
    </row>
    <row r="104" spans="14:15" ht="13" x14ac:dyDescent="0.15">
      <c r="N104" s="38">
        <v>1530</v>
      </c>
      <c r="O104" s="26">
        <f t="shared" si="3"/>
        <v>2.6150749691411388</v>
      </c>
    </row>
    <row r="105" spans="14:15" ht="13" x14ac:dyDescent="0.15">
      <c r="N105" s="38">
        <v>1545</v>
      </c>
      <c r="O105" s="26">
        <f t="shared" si="3"/>
        <v>2.6183121921453747</v>
      </c>
    </row>
    <row r="106" spans="14:15" ht="13" x14ac:dyDescent="0.15">
      <c r="N106" s="38">
        <v>1560</v>
      </c>
      <c r="O106" s="26">
        <f t="shared" si="3"/>
        <v>2.6215317885936917</v>
      </c>
    </row>
    <row r="107" spans="14:15" ht="13" x14ac:dyDescent="0.15">
      <c r="N107" s="38">
        <v>1575</v>
      </c>
      <c r="O107" s="26">
        <f t="shared" si="3"/>
        <v>2.6247338601197603</v>
      </c>
    </row>
    <row r="108" spans="14:15" ht="13" x14ac:dyDescent="0.15">
      <c r="N108" s="38">
        <v>1590</v>
      </c>
      <c r="O108" s="26">
        <f t="shared" si="3"/>
        <v>2.6279185077710077</v>
      </c>
    </row>
    <row r="109" spans="14:15" ht="13" x14ac:dyDescent="0.15">
      <c r="N109" s="38">
        <v>1605</v>
      </c>
      <c r="O109" s="26">
        <f t="shared" si="3"/>
        <v>2.6310858320120056</v>
      </c>
    </row>
    <row r="110" spans="14:15" ht="13" x14ac:dyDescent="0.15">
      <c r="N110" s="38">
        <v>1620</v>
      </c>
      <c r="O110" s="26">
        <f t="shared" si="3"/>
        <v>2.6342359327278295</v>
      </c>
    </row>
    <row r="111" spans="14:15" ht="13" x14ac:dyDescent="0.15">
      <c r="N111" s="38">
        <v>1635</v>
      </c>
      <c r="O111" s="26">
        <f t="shared" si="3"/>
        <v>2.6373689092274031</v>
      </c>
    </row>
    <row r="112" spans="14:15" ht="13" x14ac:dyDescent="0.15">
      <c r="N112" s="38">
        <v>1650</v>
      </c>
      <c r="O112" s="26">
        <f t="shared" si="3"/>
        <v>2.6404848602468203</v>
      </c>
    </row>
    <row r="113" spans="14:15" ht="13" x14ac:dyDescent="0.15">
      <c r="N113" s="38">
        <v>1665</v>
      </c>
      <c r="O113" s="26">
        <f t="shared" si="3"/>
        <v>2.6435838839526475</v>
      </c>
    </row>
    <row r="114" spans="14:15" ht="13" x14ac:dyDescent="0.15">
      <c r="N114" s="38">
        <v>1680</v>
      </c>
      <c r="O114" s="26">
        <f t="shared" si="3"/>
        <v>2.6466660779452145</v>
      </c>
    </row>
    <row r="115" spans="14:15" ht="13" x14ac:dyDescent="0.15">
      <c r="N115" s="38">
        <v>1695</v>
      </c>
      <c r="O115" s="26">
        <f t="shared" si="3"/>
        <v>2.6497315392618752</v>
      </c>
    </row>
    <row r="116" spans="14:15" ht="13" x14ac:dyDescent="0.15">
      <c r="N116" s="38">
        <v>1710</v>
      </c>
      <c r="O116" s="26">
        <f t="shared" si="3"/>
        <v>2.6527803643802548</v>
      </c>
    </row>
    <row r="117" spans="14:15" ht="13" x14ac:dyDescent="0.15">
      <c r="N117" s="38">
        <v>1725</v>
      </c>
      <c r="O117" s="26">
        <f t="shared" si="3"/>
        <v>2.6558126492214837</v>
      </c>
    </row>
    <row r="118" spans="14:15" ht="13" x14ac:dyDescent="0.15">
      <c r="N118" s="38">
        <v>1740</v>
      </c>
      <c r="O118" s="26">
        <f t="shared" si="3"/>
        <v>2.6588284891534038</v>
      </c>
    </row>
    <row r="119" spans="14:15" ht="13" x14ac:dyDescent="0.15">
      <c r="N119" s="38">
        <v>1755</v>
      </c>
      <c r="O119" s="26">
        <f t="shared" si="3"/>
        <v>2.6618279789937578</v>
      </c>
    </row>
    <row r="120" spans="14:15" ht="13" x14ac:dyDescent="0.15">
      <c r="N120" s="38">
        <v>1770</v>
      </c>
      <c r="O120" s="26">
        <f t="shared" si="3"/>
        <v>2.6648112130133663</v>
      </c>
    </row>
    <row r="121" spans="14:15" ht="13" x14ac:dyDescent="0.15">
      <c r="N121" s="38">
        <v>1785</v>
      </c>
      <c r="O121" s="26">
        <f t="shared" si="3"/>
        <v>2.667778284939283</v>
      </c>
    </row>
    <row r="122" spans="14:15" ht="13" x14ac:dyDescent="0.15">
      <c r="N122" s="38">
        <v>1800</v>
      </c>
      <c r="O122" s="26">
        <f t="shared" si="3"/>
        <v>2.6707292879579247</v>
      </c>
    </row>
    <row r="123" spans="14:15" ht="13" x14ac:dyDescent="0.15">
      <c r="N123" s="38">
        <v>1815</v>
      </c>
      <c r="O123" s="26">
        <f t="shared" si="3"/>
        <v>2.6736643147181995</v>
      </c>
    </row>
    <row r="124" spans="14:15" ht="13" x14ac:dyDescent="0.15">
      <c r="N124" s="38">
        <v>1830</v>
      </c>
      <c r="O124" s="26">
        <f t="shared" si="3"/>
        <v>2.6765834573345977</v>
      </c>
    </row>
    <row r="125" spans="14:15" ht="13" x14ac:dyDescent="0.15">
      <c r="N125" s="38">
        <v>1845</v>
      </c>
      <c r="O125" s="26">
        <f t="shared" si="3"/>
        <v>2.6794868073902833</v>
      </c>
    </row>
    <row r="126" spans="14:15" ht="13" x14ac:dyDescent="0.15">
      <c r="N126" s="38">
        <v>1860</v>
      </c>
      <c r="O126" s="26">
        <f t="shared" si="3"/>
        <v>2.6823744559401481</v>
      </c>
    </row>
    <row r="127" spans="14:15" ht="13" x14ac:dyDescent="0.15">
      <c r="N127" s="38">
        <v>1875</v>
      </c>
      <c r="O127" s="26">
        <f t="shared" si="3"/>
        <v>2.6852464935138718</v>
      </c>
    </row>
    <row r="128" spans="14:15" ht="13" x14ac:dyDescent="0.15">
      <c r="N128" s="38">
        <v>1890</v>
      </c>
      <c r="O128" s="26">
        <f t="shared" si="3"/>
        <v>2.6881030101189411</v>
      </c>
    </row>
    <row r="129" spans="14:15" ht="13" x14ac:dyDescent="0.15">
      <c r="N129" s="38">
        <v>1905</v>
      </c>
      <c r="O129" s="26">
        <f t="shared" si="3"/>
        <v>2.6909440952436645</v>
      </c>
    </row>
    <row r="130" spans="14:15" ht="13" x14ac:dyDescent="0.15">
      <c r="N130" s="38">
        <v>1920</v>
      </c>
      <c r="O130" s="26">
        <f t="shared" si="3"/>
        <v>2.693769837860172</v>
      </c>
    </row>
    <row r="131" spans="14:15" ht="13" x14ac:dyDescent="0.15">
      <c r="N131" s="38">
        <v>1935</v>
      </c>
      <c r="O131" s="26">
        <f t="shared" ref="O131:O194" si="4">$B$22-($B$26*EXP(-$B$23*N131))-($B$27*EXP(-$B$24*N131))-($B$28*EXP(-$B$25*N131))</f>
        <v>2.6965803264273829</v>
      </c>
    </row>
    <row r="132" spans="14:15" ht="13" x14ac:dyDescent="0.15">
      <c r="N132" s="38">
        <v>1950</v>
      </c>
      <c r="O132" s="26">
        <f t="shared" si="4"/>
        <v>2.6993756488939775</v>
      </c>
    </row>
    <row r="133" spans="14:15" ht="13" x14ac:dyDescent="0.15">
      <c r="N133" s="38">
        <v>1965</v>
      </c>
      <c r="O133" s="26">
        <f t="shared" si="4"/>
        <v>2.7021558927013309</v>
      </c>
    </row>
    <row r="134" spans="14:15" ht="13" x14ac:dyDescent="0.15">
      <c r="N134" s="38">
        <v>1980</v>
      </c>
      <c r="O134" s="26">
        <f t="shared" si="4"/>
        <v>2.704921144786443</v>
      </c>
    </row>
    <row r="135" spans="14:15" ht="13" x14ac:dyDescent="0.15">
      <c r="N135" s="38">
        <v>1995</v>
      </c>
      <c r="O135" s="26">
        <f t="shared" si="4"/>
        <v>2.7076714915848488</v>
      </c>
    </row>
    <row r="136" spans="14:15" ht="13" x14ac:dyDescent="0.15">
      <c r="N136" s="38">
        <v>2010</v>
      </c>
      <c r="O136" s="26">
        <f t="shared" si="4"/>
        <v>2.7104070190335099</v>
      </c>
    </row>
    <row r="137" spans="14:15" ht="13" x14ac:dyDescent="0.15">
      <c r="N137" s="38">
        <v>2025</v>
      </c>
      <c r="O137" s="26">
        <f t="shared" si="4"/>
        <v>2.7131278125736875</v>
      </c>
    </row>
    <row r="138" spans="14:15" ht="13" x14ac:dyDescent="0.15">
      <c r="N138" s="38">
        <v>2040</v>
      </c>
      <c r="O138" s="26">
        <f t="shared" si="4"/>
        <v>2.7158339571538086</v>
      </c>
    </row>
    <row r="139" spans="14:15" ht="13" x14ac:dyDescent="0.15">
      <c r="N139" s="38">
        <v>2055</v>
      </c>
      <c r="O139" s="26">
        <f t="shared" si="4"/>
        <v>2.7185255372322992</v>
      </c>
    </row>
    <row r="140" spans="14:15" ht="13" x14ac:dyDescent="0.15">
      <c r="N140" s="38">
        <v>2070</v>
      </c>
      <c r="O140" s="26">
        <f t="shared" si="4"/>
        <v>2.7212026367804212</v>
      </c>
    </row>
    <row r="141" spans="14:15" ht="13" x14ac:dyDescent="0.15">
      <c r="N141" s="38">
        <v>2085</v>
      </c>
      <c r="O141" s="26">
        <f t="shared" si="4"/>
        <v>2.7238653392850738</v>
      </c>
    </row>
    <row r="142" spans="14:15" ht="13" x14ac:dyDescent="0.15">
      <c r="N142" s="38">
        <v>2100</v>
      </c>
      <c r="O142" s="26">
        <f t="shared" si="4"/>
        <v>2.726513727751593</v>
      </c>
    </row>
    <row r="143" spans="14:15" ht="13" x14ac:dyDescent="0.15">
      <c r="N143" s="38">
        <v>2115</v>
      </c>
      <c r="O143" s="26">
        <f t="shared" si="4"/>
        <v>2.7291478847065251</v>
      </c>
    </row>
    <row r="144" spans="14:15" ht="13" x14ac:dyDescent="0.15">
      <c r="N144" s="38">
        <v>2130</v>
      </c>
      <c r="O144" s="26">
        <f t="shared" si="4"/>
        <v>2.7317678922003923</v>
      </c>
    </row>
    <row r="145" spans="14:15" ht="13" x14ac:dyDescent="0.15">
      <c r="N145" s="38">
        <v>2145</v>
      </c>
      <c r="O145" s="26">
        <f t="shared" si="4"/>
        <v>2.7343738318104363</v>
      </c>
    </row>
    <row r="146" spans="14:15" ht="13" x14ac:dyDescent="0.15">
      <c r="N146" s="38">
        <v>2160</v>
      </c>
      <c r="O146" s="26">
        <f t="shared" si="4"/>
        <v>2.7369657846433473</v>
      </c>
    </row>
    <row r="147" spans="14:15" ht="13" x14ac:dyDescent="0.15">
      <c r="N147" s="38">
        <v>2175</v>
      </c>
      <c r="O147" s="26">
        <f t="shared" si="4"/>
        <v>2.7395438313379827</v>
      </c>
    </row>
    <row r="148" spans="14:15" ht="13" x14ac:dyDescent="0.15">
      <c r="N148" s="38">
        <v>2190</v>
      </c>
      <c r="O148" s="26">
        <f t="shared" si="4"/>
        <v>2.7421080520680592</v>
      </c>
    </row>
    <row r="149" spans="14:15" ht="13" x14ac:dyDescent="0.15">
      <c r="N149" s="38">
        <v>2205</v>
      </c>
      <c r="O149" s="26">
        <f t="shared" si="4"/>
        <v>2.74465852654484</v>
      </c>
    </row>
    <row r="150" spans="14:15" ht="13" x14ac:dyDescent="0.15">
      <c r="N150" s="38">
        <v>2220</v>
      </c>
      <c r="O150" s="26">
        <f t="shared" si="4"/>
        <v>2.7471953340198043</v>
      </c>
    </row>
    <row r="151" spans="14:15" ht="13" x14ac:dyDescent="0.15">
      <c r="N151" s="38">
        <v>2235</v>
      </c>
      <c r="O151" s="26">
        <f t="shared" si="4"/>
        <v>2.7497185532872921</v>
      </c>
    </row>
    <row r="152" spans="14:15" ht="13" x14ac:dyDescent="0.15">
      <c r="N152" s="38">
        <v>2250</v>
      </c>
      <c r="O152" s="26">
        <f t="shared" si="4"/>
        <v>2.7522282626871482</v>
      </c>
    </row>
    <row r="153" spans="14:15" ht="13" x14ac:dyDescent="0.15">
      <c r="N153" s="38">
        <v>2265</v>
      </c>
      <c r="O153" s="26">
        <f t="shared" si="4"/>
        <v>2.7547245401073415</v>
      </c>
    </row>
    <row r="154" spans="14:15" ht="13" x14ac:dyDescent="0.15">
      <c r="N154" s="38">
        <v>2280</v>
      </c>
      <c r="O154" s="26">
        <f t="shared" si="4"/>
        <v>2.7572074629865702</v>
      </c>
    </row>
    <row r="155" spans="14:15" ht="13" x14ac:dyDescent="0.15">
      <c r="N155" s="38">
        <v>2295</v>
      </c>
      <c r="O155" s="26">
        <f t="shared" si="4"/>
        <v>2.7596771083168532</v>
      </c>
    </row>
    <row r="156" spans="14:15" ht="13" x14ac:dyDescent="0.15">
      <c r="N156" s="38">
        <v>2310</v>
      </c>
      <c r="O156" s="26">
        <f t="shared" si="4"/>
        <v>2.7621335526461106</v>
      </c>
    </row>
    <row r="157" spans="14:15" ht="13" x14ac:dyDescent="0.15">
      <c r="N157" s="38">
        <v>2325</v>
      </c>
      <c r="O157" s="26">
        <f t="shared" si="4"/>
        <v>2.7645768720807187</v>
      </c>
    </row>
    <row r="158" spans="14:15" ht="13" x14ac:dyDescent="0.15">
      <c r="N158" s="38">
        <v>2340</v>
      </c>
      <c r="O158" s="26">
        <f t="shared" si="4"/>
        <v>2.7670071422880644</v>
      </c>
    </row>
    <row r="159" spans="14:15" ht="13" x14ac:dyDescent="0.15">
      <c r="N159" s="38">
        <v>2355</v>
      </c>
      <c r="O159" s="26">
        <f t="shared" si="4"/>
        <v>2.7694244384990689</v>
      </c>
    </row>
    <row r="160" spans="14:15" ht="13" x14ac:dyDescent="0.15">
      <c r="N160" s="38">
        <v>2370</v>
      </c>
      <c r="O160" s="26">
        <f t="shared" si="4"/>
        <v>2.771828835510715</v>
      </c>
    </row>
    <row r="161" spans="14:15" ht="13" x14ac:dyDescent="0.15">
      <c r="N161" s="38">
        <v>2385</v>
      </c>
      <c r="O161" s="26">
        <f t="shared" si="4"/>
        <v>2.7742204076885422</v>
      </c>
    </row>
    <row r="162" spans="14:15" ht="13" x14ac:dyDescent="0.15">
      <c r="N162" s="38">
        <v>2400</v>
      </c>
      <c r="O162" s="26">
        <f t="shared" si="4"/>
        <v>2.7765992289691379</v>
      </c>
    </row>
    <row r="163" spans="14:15" ht="13" x14ac:dyDescent="0.15">
      <c r="N163" s="38">
        <v>2415</v>
      </c>
      <c r="O163" s="26">
        <f t="shared" si="4"/>
        <v>2.778965372862614</v>
      </c>
    </row>
    <row r="164" spans="14:15" ht="13" x14ac:dyDescent="0.15">
      <c r="N164" s="38">
        <v>2430</v>
      </c>
      <c r="O164" s="26">
        <f t="shared" si="4"/>
        <v>2.7813189124550632</v>
      </c>
    </row>
    <row r="165" spans="14:15" ht="13" x14ac:dyDescent="0.15">
      <c r="N165" s="38">
        <v>2445</v>
      </c>
      <c r="O165" s="26">
        <f t="shared" si="4"/>
        <v>2.7836599204110062</v>
      </c>
    </row>
    <row r="166" spans="14:15" ht="13" x14ac:dyDescent="0.15">
      <c r="N166" s="38">
        <v>2460</v>
      </c>
      <c r="O166" s="26">
        <f t="shared" si="4"/>
        <v>2.7859884689758267</v>
      </c>
    </row>
    <row r="167" spans="14:15" ht="13" x14ac:dyDescent="0.15">
      <c r="N167" s="38">
        <v>2475</v>
      </c>
      <c r="O167" s="26">
        <f t="shared" si="4"/>
        <v>2.7883046299781817</v>
      </c>
    </row>
    <row r="168" spans="14:15" ht="13" x14ac:dyDescent="0.15">
      <c r="N168" s="38">
        <v>2490</v>
      </c>
      <c r="O168" s="26">
        <f t="shared" si="4"/>
        <v>2.7906084748324114</v>
      </c>
    </row>
    <row r="169" spans="14:15" ht="13" x14ac:dyDescent="0.15">
      <c r="N169" s="38">
        <v>2505</v>
      </c>
      <c r="O169" s="26">
        <f t="shared" si="4"/>
        <v>2.7929000745409303</v>
      </c>
    </row>
    <row r="170" spans="14:15" ht="13" x14ac:dyDescent="0.15">
      <c r="N170" s="38">
        <v>2520</v>
      </c>
      <c r="O170" s="26">
        <f t="shared" si="4"/>
        <v>2.7951794996965935</v>
      </c>
    </row>
    <row r="171" spans="14:15" ht="13" x14ac:dyDescent="0.15">
      <c r="N171" s="38">
        <v>2535</v>
      </c>
      <c r="O171" s="26">
        <f t="shared" si="4"/>
        <v>2.7974468204850744</v>
      </c>
    </row>
    <row r="172" spans="14:15" ht="13" x14ac:dyDescent="0.15">
      <c r="N172" s="38">
        <v>2550</v>
      </c>
      <c r="O172" s="26">
        <f t="shared" si="4"/>
        <v>2.7997021066871968</v>
      </c>
    </row>
    <row r="173" spans="14:15" ht="13" x14ac:dyDescent="0.15">
      <c r="N173" s="38">
        <v>2565</v>
      </c>
      <c r="O173" s="26">
        <f t="shared" si="4"/>
        <v>2.8019454276812823</v>
      </c>
    </row>
    <row r="174" spans="14:15" ht="13" x14ac:dyDescent="0.15">
      <c r="N174" s="38">
        <v>2580</v>
      </c>
      <c r="O174" s="26">
        <f t="shared" si="4"/>
        <v>2.8041768524454689</v>
      </c>
    </row>
    <row r="175" spans="14:15" ht="13" x14ac:dyDescent="0.15">
      <c r="N175" s="38">
        <v>2595</v>
      </c>
      <c r="O175" s="26">
        <f t="shared" si="4"/>
        <v>2.8063964495600144</v>
      </c>
    </row>
    <row r="176" spans="14:15" ht="13" x14ac:dyDescent="0.15">
      <c r="N176" s="38">
        <v>2610</v>
      </c>
      <c r="O176" s="26">
        <f t="shared" si="4"/>
        <v>2.8086042872095982</v>
      </c>
    </row>
    <row r="177" spans="14:15" ht="13" x14ac:dyDescent="0.15">
      <c r="N177" s="38">
        <v>2625</v>
      </c>
      <c r="O177" s="26">
        <f t="shared" si="4"/>
        <v>2.8108004331855989</v>
      </c>
    </row>
    <row r="178" spans="14:15" ht="13" x14ac:dyDescent="0.15">
      <c r="N178" s="38">
        <v>2640</v>
      </c>
      <c r="O178" s="26">
        <f t="shared" si="4"/>
        <v>2.8129849548883668</v>
      </c>
    </row>
    <row r="179" spans="14:15" ht="13" x14ac:dyDescent="0.15">
      <c r="N179" s="38">
        <v>2655</v>
      </c>
      <c r="O179" s="26">
        <f t="shared" si="4"/>
        <v>2.8151579193294722</v>
      </c>
    </row>
    <row r="180" spans="14:15" ht="13" x14ac:dyDescent="0.15">
      <c r="N180" s="38">
        <v>2670</v>
      </c>
      <c r="O180" s="26">
        <f t="shared" si="4"/>
        <v>2.8173193931339551</v>
      </c>
    </row>
    <row r="181" spans="14:15" ht="13" x14ac:dyDescent="0.15">
      <c r="N181" s="38">
        <v>2685</v>
      </c>
      <c r="O181" s="26">
        <f t="shared" si="4"/>
        <v>2.8194694425425553</v>
      </c>
    </row>
    <row r="182" spans="14:15" ht="13" x14ac:dyDescent="0.15">
      <c r="N182" s="38">
        <v>2700</v>
      </c>
      <c r="O182" s="26">
        <f t="shared" si="4"/>
        <v>2.8216081334139211</v>
      </c>
    </row>
    <row r="183" spans="14:15" ht="13" x14ac:dyDescent="0.15">
      <c r="N183" s="38">
        <v>2715</v>
      </c>
      <c r="O183" s="26">
        <f t="shared" si="4"/>
        <v>2.82373553122682</v>
      </c>
    </row>
    <row r="184" spans="14:15" ht="13" x14ac:dyDescent="0.15">
      <c r="N184" s="38">
        <v>2730</v>
      </c>
      <c r="O184" s="26">
        <f t="shared" si="4"/>
        <v>2.8258517010823283</v>
      </c>
    </row>
    <row r="185" spans="14:15" ht="13" x14ac:dyDescent="0.15">
      <c r="N185" s="38">
        <v>2745</v>
      </c>
      <c r="O185" s="26">
        <f t="shared" si="4"/>
        <v>2.8279567077060106</v>
      </c>
    </row>
    <row r="186" spans="14:15" ht="13" x14ac:dyDescent="0.15">
      <c r="N186" s="38">
        <v>2760</v>
      </c>
      <c r="O186" s="26">
        <f t="shared" si="4"/>
        <v>2.830050615450082</v>
      </c>
    </row>
    <row r="187" spans="14:15" ht="13" x14ac:dyDescent="0.15">
      <c r="N187" s="38">
        <v>2775</v>
      </c>
      <c r="O187" s="26">
        <f t="shared" si="4"/>
        <v>2.8321334882955691</v>
      </c>
    </row>
    <row r="188" spans="14:15" ht="13" x14ac:dyDescent="0.15">
      <c r="N188" s="38">
        <v>2790</v>
      </c>
      <c r="O188" s="26">
        <f t="shared" si="4"/>
        <v>2.8342053898544419</v>
      </c>
    </row>
    <row r="189" spans="14:15" ht="13" x14ac:dyDescent="0.15">
      <c r="N189" s="38">
        <v>2805</v>
      </c>
      <c r="O189" s="26">
        <f t="shared" si="4"/>
        <v>2.8362663833717479</v>
      </c>
    </row>
    <row r="190" spans="14:15" ht="13" x14ac:dyDescent="0.15">
      <c r="N190" s="38">
        <v>2820</v>
      </c>
      <c r="O190" s="26">
        <f t="shared" si="4"/>
        <v>2.8383165317277284</v>
      </c>
    </row>
    <row r="191" spans="14:15" ht="13" x14ac:dyDescent="0.15">
      <c r="N191" s="38">
        <v>2835</v>
      </c>
      <c r="O191" s="26">
        <f t="shared" si="4"/>
        <v>2.8403558974399248</v>
      </c>
    </row>
    <row r="192" spans="14:15" ht="13" x14ac:dyDescent="0.15">
      <c r="N192" s="38">
        <v>2850</v>
      </c>
      <c r="O192" s="26">
        <f t="shared" si="4"/>
        <v>2.8423845426652612</v>
      </c>
    </row>
    <row r="193" spans="14:15" ht="13" x14ac:dyDescent="0.15">
      <c r="N193" s="38">
        <v>2865</v>
      </c>
      <c r="O193" s="26">
        <f t="shared" si="4"/>
        <v>2.8444025292021387</v>
      </c>
    </row>
    <row r="194" spans="14:15" ht="13" x14ac:dyDescent="0.15">
      <c r="N194" s="38">
        <v>2880</v>
      </c>
      <c r="O194" s="26">
        <f t="shared" si="4"/>
        <v>2.8464099184924923</v>
      </c>
    </row>
    <row r="195" spans="14:15" ht="13" x14ac:dyDescent="0.15">
      <c r="N195" s="38">
        <v>2895</v>
      </c>
      <c r="O195" s="26">
        <f t="shared" ref="O195:O258" si="5">$B$22-($B$26*EXP(-$B$23*N195))-($B$27*EXP(-$B$24*N195))-($B$28*EXP(-$B$25*N195))</f>
        <v>2.8484067716238517</v>
      </c>
    </row>
    <row r="196" spans="14:15" ht="13" x14ac:dyDescent="0.15">
      <c r="N196" s="38">
        <v>2910</v>
      </c>
      <c r="O196" s="26">
        <f t="shared" si="5"/>
        <v>2.8503931493313823</v>
      </c>
    </row>
    <row r="197" spans="14:15" ht="13" x14ac:dyDescent="0.15">
      <c r="N197" s="38">
        <v>2925</v>
      </c>
      <c r="O197" s="26">
        <f t="shared" si="5"/>
        <v>2.8523691119999235</v>
      </c>
    </row>
    <row r="198" spans="14:15" ht="13" x14ac:dyDescent="0.15">
      <c r="N198" s="38">
        <v>2940</v>
      </c>
      <c r="O198" s="26">
        <f t="shared" si="5"/>
        <v>2.8543347196660047</v>
      </c>
    </row>
    <row r="199" spans="14:15" ht="13" x14ac:dyDescent="0.15">
      <c r="N199" s="38">
        <v>2955</v>
      </c>
      <c r="O199" s="26">
        <f t="shared" si="5"/>
        <v>2.8562900320198557</v>
      </c>
    </row>
    <row r="200" spans="14:15" ht="13" x14ac:dyDescent="0.15">
      <c r="N200" s="38">
        <v>2970</v>
      </c>
      <c r="O200" s="26">
        <f t="shared" si="5"/>
        <v>2.8582351084074036</v>
      </c>
    </row>
    <row r="201" spans="14:15" ht="13" x14ac:dyDescent="0.15">
      <c r="N201" s="38">
        <v>2985</v>
      </c>
      <c r="O201" s="26">
        <f t="shared" si="5"/>
        <v>2.8601700078322603</v>
      </c>
    </row>
    <row r="202" spans="14:15" ht="13" x14ac:dyDescent="0.15">
      <c r="N202" s="38">
        <v>3000</v>
      </c>
      <c r="O202" s="26">
        <f t="shared" si="5"/>
        <v>2.8620947889576955</v>
      </c>
    </row>
    <row r="203" spans="14:15" ht="13" x14ac:dyDescent="0.15">
      <c r="N203" s="38">
        <v>3015</v>
      </c>
      <c r="O203" s="26">
        <f t="shared" si="5"/>
        <v>2.8640095101086018</v>
      </c>
    </row>
    <row r="204" spans="14:15" ht="13" x14ac:dyDescent="0.15">
      <c r="N204" s="38">
        <v>3030</v>
      </c>
      <c r="O204" s="26">
        <f t="shared" si="5"/>
        <v>2.8659142292734439</v>
      </c>
    </row>
    <row r="205" spans="14:15" ht="13" x14ac:dyDescent="0.15">
      <c r="N205" s="38">
        <v>3045</v>
      </c>
      <c r="O205" s="26">
        <f t="shared" si="5"/>
        <v>2.8678090041062001</v>
      </c>
    </row>
    <row r="206" spans="14:15" ht="13" x14ac:dyDescent="0.15">
      <c r="N206" s="38">
        <v>3060</v>
      </c>
      <c r="O206" s="26">
        <f t="shared" si="5"/>
        <v>2.8696938919282937</v>
      </c>
    </row>
    <row r="207" spans="14:15" ht="13" x14ac:dyDescent="0.15">
      <c r="N207" s="38">
        <v>3075</v>
      </c>
      <c r="O207" s="26">
        <f t="shared" si="5"/>
        <v>2.8715689497305084</v>
      </c>
    </row>
    <row r="208" spans="14:15" ht="13" x14ac:dyDescent="0.15">
      <c r="N208" s="38">
        <v>3090</v>
      </c>
      <c r="O208" s="26">
        <f t="shared" si="5"/>
        <v>2.8734342341748977</v>
      </c>
    </row>
    <row r="209" spans="14:15" ht="13" x14ac:dyDescent="0.15">
      <c r="N209" s="38">
        <v>3105</v>
      </c>
      <c r="O209" s="26">
        <f t="shared" si="5"/>
        <v>2.8752898015966801</v>
      </c>
    </row>
    <row r="210" spans="14:15" ht="13" x14ac:dyDescent="0.15">
      <c r="N210" s="38">
        <v>3120</v>
      </c>
      <c r="O210" s="26">
        <f t="shared" si="5"/>
        <v>2.8771357080061222</v>
      </c>
    </row>
    <row r="211" spans="14:15" ht="13" x14ac:dyDescent="0.15">
      <c r="N211" s="38">
        <v>3135</v>
      </c>
      <c r="O211" s="26">
        <f t="shared" si="5"/>
        <v>2.8789720090904183</v>
      </c>
    </row>
    <row r="212" spans="14:15" ht="13" x14ac:dyDescent="0.15">
      <c r="N212" s="38">
        <v>3150</v>
      </c>
      <c r="O212" s="26">
        <f t="shared" si="5"/>
        <v>2.8807987602155478</v>
      </c>
    </row>
    <row r="213" spans="14:15" ht="13" x14ac:dyDescent="0.15">
      <c r="N213" s="38">
        <v>3165</v>
      </c>
      <c r="O213" s="26">
        <f t="shared" si="5"/>
        <v>2.8826160164281331</v>
      </c>
    </row>
    <row r="214" spans="14:15" ht="13" x14ac:dyDescent="0.15">
      <c r="N214" s="38">
        <v>3180</v>
      </c>
      <c r="O214" s="26">
        <f t="shared" si="5"/>
        <v>2.88442383245728</v>
      </c>
    </row>
    <row r="215" spans="14:15" ht="13" x14ac:dyDescent="0.15">
      <c r="N215" s="38">
        <v>3195</v>
      </c>
      <c r="O215" s="26">
        <f t="shared" si="5"/>
        <v>2.8862222627164051</v>
      </c>
    </row>
    <row r="216" spans="14:15" ht="13" x14ac:dyDescent="0.15">
      <c r="N216" s="38">
        <v>3210</v>
      </c>
      <c r="O216" s="26">
        <f t="shared" si="5"/>
        <v>2.8880113613050682</v>
      </c>
    </row>
    <row r="217" spans="14:15" ht="13" x14ac:dyDescent="0.15">
      <c r="N217" s="38">
        <v>3225</v>
      </c>
      <c r="O217" s="26">
        <f t="shared" si="5"/>
        <v>2.8897911820107662</v>
      </c>
    </row>
    <row r="218" spans="14:15" ht="13" x14ac:dyDescent="0.15">
      <c r="N218" s="38">
        <v>3240</v>
      </c>
      <c r="O218" s="26">
        <f t="shared" si="5"/>
        <v>2.8915617783107468</v>
      </c>
    </row>
    <row r="219" spans="14:15" ht="13" x14ac:dyDescent="0.15">
      <c r="N219" s="38">
        <v>3255</v>
      </c>
      <c r="O219" s="26">
        <f t="shared" si="5"/>
        <v>2.893323203373793</v>
      </c>
    </row>
    <row r="220" spans="14:15" ht="13" x14ac:dyDescent="0.15">
      <c r="N220" s="38">
        <v>3270</v>
      </c>
      <c r="O220" s="26">
        <f t="shared" si="5"/>
        <v>2.8950755100620018</v>
      </c>
    </row>
    <row r="221" spans="14:15" ht="13" x14ac:dyDescent="0.15">
      <c r="N221" s="38">
        <v>3285</v>
      </c>
      <c r="O221" s="26">
        <f t="shared" si="5"/>
        <v>2.8968187509325523</v>
      </c>
    </row>
    <row r="222" spans="14:15" ht="13" x14ac:dyDescent="0.15">
      <c r="N222" s="38">
        <v>3300</v>
      </c>
      <c r="O222" s="26">
        <f t="shared" si="5"/>
        <v>2.8985529782394694</v>
      </c>
    </row>
    <row r="223" spans="14:15" ht="13" x14ac:dyDescent="0.15">
      <c r="N223" s="38">
        <v>3315</v>
      </c>
      <c r="O223" s="26">
        <f t="shared" si="5"/>
        <v>2.9002782439353689</v>
      </c>
    </row>
    <row r="224" spans="14:15" ht="13" x14ac:dyDescent="0.15">
      <c r="N224" s="38">
        <v>3330</v>
      </c>
      <c r="O224" s="26">
        <f t="shared" si="5"/>
        <v>2.9019945996731931</v>
      </c>
    </row>
    <row r="225" spans="14:15" ht="13" x14ac:dyDescent="0.15">
      <c r="N225" s="38">
        <v>3345</v>
      </c>
      <c r="O225" s="26">
        <f t="shared" si="5"/>
        <v>2.9037020968079457</v>
      </c>
    </row>
    <row r="226" spans="14:15" ht="13" x14ac:dyDescent="0.15">
      <c r="N226" s="38">
        <v>3360</v>
      </c>
      <c r="O226" s="26">
        <f t="shared" si="5"/>
        <v>2.9054007863984062</v>
      </c>
    </row>
    <row r="227" spans="14:15" ht="13" x14ac:dyDescent="0.15">
      <c r="N227" s="38">
        <v>3375</v>
      </c>
      <c r="O227" s="26">
        <f t="shared" si="5"/>
        <v>2.9070907192088411</v>
      </c>
    </row>
    <row r="228" spans="14:15" ht="13" x14ac:dyDescent="0.15">
      <c r="N228" s="38">
        <v>3390</v>
      </c>
      <c r="O228" s="26">
        <f t="shared" si="5"/>
        <v>2.9087719457106989</v>
      </c>
    </row>
    <row r="229" spans="14:15" ht="13" x14ac:dyDescent="0.15">
      <c r="N229" s="38">
        <v>3405</v>
      </c>
      <c r="O229" s="26">
        <f t="shared" si="5"/>
        <v>2.9104445160843042</v>
      </c>
    </row>
    <row r="230" spans="14:15" ht="13" x14ac:dyDescent="0.15">
      <c r="N230" s="38">
        <v>3420</v>
      </c>
      <c r="O230" s="26">
        <f t="shared" si="5"/>
        <v>2.9121084802205326</v>
      </c>
    </row>
    <row r="231" spans="14:15" ht="13" x14ac:dyDescent="0.15">
      <c r="N231" s="38">
        <v>3435</v>
      </c>
      <c r="O231" s="26">
        <f t="shared" si="5"/>
        <v>2.9137638877224816</v>
      </c>
    </row>
    <row r="232" spans="14:15" ht="13" x14ac:dyDescent="0.15">
      <c r="N232" s="38">
        <v>3450</v>
      </c>
      <c r="O232" s="26">
        <f t="shared" si="5"/>
        <v>2.9154107879071329</v>
      </c>
    </row>
    <row r="233" spans="14:15" ht="13" x14ac:dyDescent="0.15">
      <c r="N233" s="38">
        <v>3465</v>
      </c>
      <c r="O233" s="26">
        <f t="shared" si="5"/>
        <v>2.9170492298070005</v>
      </c>
    </row>
    <row r="234" spans="14:15" ht="13" x14ac:dyDescent="0.15">
      <c r="N234" s="38">
        <v>3480</v>
      </c>
      <c r="O234" s="26">
        <f t="shared" si="5"/>
        <v>2.9186792621717697</v>
      </c>
    </row>
    <row r="235" spans="14:15" ht="13" x14ac:dyDescent="0.15">
      <c r="N235" s="38">
        <v>3495</v>
      </c>
      <c r="O235" s="26">
        <f t="shared" si="5"/>
        <v>2.9203009334699326</v>
      </c>
    </row>
    <row r="236" spans="14:15" ht="13" x14ac:dyDescent="0.15">
      <c r="N236" s="38">
        <v>3510</v>
      </c>
      <c r="O236" s="26">
        <f t="shared" si="5"/>
        <v>2.9219142918904071</v>
      </c>
    </row>
    <row r="237" spans="14:15" ht="13" x14ac:dyDescent="0.15">
      <c r="N237" s="38">
        <v>3525</v>
      </c>
      <c r="O237" s="26">
        <f t="shared" si="5"/>
        <v>2.9235193853441519</v>
      </c>
    </row>
    <row r="238" spans="14:15" ht="13" x14ac:dyDescent="0.15">
      <c r="N238" s="38">
        <v>3540</v>
      </c>
      <c r="O238" s="26">
        <f t="shared" si="5"/>
        <v>2.9251162614657664</v>
      </c>
    </row>
    <row r="239" spans="14:15" ht="13" x14ac:dyDescent="0.15">
      <c r="N239" s="38">
        <v>3555</v>
      </c>
      <c r="O239" s="26">
        <f t="shared" si="5"/>
        <v>2.9267049676150902</v>
      </c>
    </row>
    <row r="240" spans="14:15" ht="13" x14ac:dyDescent="0.15">
      <c r="N240" s="38">
        <v>3570</v>
      </c>
      <c r="O240" s="26">
        <f t="shared" si="5"/>
        <v>2.9282855508787824</v>
      </c>
    </row>
    <row r="241" spans="14:15" ht="13" x14ac:dyDescent="0.15">
      <c r="N241" s="38">
        <v>3585</v>
      </c>
      <c r="O241" s="26">
        <f t="shared" si="5"/>
        <v>2.9298580580718978</v>
      </c>
    </row>
    <row r="242" spans="14:15" ht="13" x14ac:dyDescent="0.15">
      <c r="N242" s="38">
        <v>3600</v>
      </c>
      <c r="O242" s="26">
        <f t="shared" si="5"/>
        <v>2.9314225357394594</v>
      </c>
    </row>
    <row r="243" spans="14:15" ht="13" x14ac:dyDescent="0.15">
      <c r="N243" s="38">
        <v>3615</v>
      </c>
      <c r="O243" s="26">
        <f t="shared" si="5"/>
        <v>2.9329790301580099</v>
      </c>
    </row>
    <row r="244" spans="14:15" ht="13" x14ac:dyDescent="0.15">
      <c r="N244" s="38">
        <v>3630</v>
      </c>
      <c r="O244" s="26">
        <f t="shared" si="5"/>
        <v>2.9345275873371612</v>
      </c>
    </row>
    <row r="245" spans="14:15" ht="13" x14ac:dyDescent="0.15">
      <c r="N245" s="38">
        <v>3645</v>
      </c>
      <c r="O245" s="26">
        <f t="shared" si="5"/>
        <v>2.9360682530211388</v>
      </c>
    </row>
    <row r="246" spans="14:15" ht="13" x14ac:dyDescent="0.15">
      <c r="N246" s="38">
        <v>3660</v>
      </c>
      <c r="O246" s="26">
        <f t="shared" si="5"/>
        <v>2.9376010726903052</v>
      </c>
    </row>
    <row r="247" spans="14:15" ht="13" x14ac:dyDescent="0.15">
      <c r="N247" s="38">
        <v>3675</v>
      </c>
      <c r="O247" s="26">
        <f t="shared" si="5"/>
        <v>2.9391260915626871</v>
      </c>
    </row>
    <row r="248" spans="14:15" ht="13" x14ac:dyDescent="0.15">
      <c r="N248" s="38">
        <v>3690</v>
      </c>
      <c r="O248" s="26">
        <f t="shared" si="5"/>
        <v>2.9406433545954886</v>
      </c>
    </row>
    <row r="249" spans="14:15" ht="13" x14ac:dyDescent="0.15">
      <c r="N249" s="38">
        <v>3705</v>
      </c>
      <c r="O249" s="26">
        <f t="shared" si="5"/>
        <v>2.9421529064865934</v>
      </c>
    </row>
    <row r="250" spans="14:15" ht="13" x14ac:dyDescent="0.15">
      <c r="N250" s="38">
        <v>3720</v>
      </c>
      <c r="O250" s="26">
        <f t="shared" si="5"/>
        <v>2.9436547916760611</v>
      </c>
    </row>
    <row r="251" spans="14:15" ht="13" x14ac:dyDescent="0.15">
      <c r="N251" s="38">
        <v>3735</v>
      </c>
      <c r="O251" s="26">
        <f t="shared" si="5"/>
        <v>2.945149054347616</v>
      </c>
    </row>
    <row r="252" spans="14:15" ht="13" x14ac:dyDescent="0.15">
      <c r="N252" s="38">
        <v>3750</v>
      </c>
      <c r="O252" s="26">
        <f t="shared" si="5"/>
        <v>2.9466357384301247</v>
      </c>
    </row>
    <row r="253" spans="14:15" ht="13" x14ac:dyDescent="0.15">
      <c r="N253" s="38">
        <v>3765</v>
      </c>
      <c r="O253" s="26">
        <f t="shared" si="5"/>
        <v>2.948114887599063</v>
      </c>
    </row>
    <row r="254" spans="14:15" ht="13" x14ac:dyDescent="0.15">
      <c r="N254" s="38">
        <v>3780</v>
      </c>
      <c r="O254" s="26">
        <f t="shared" si="5"/>
        <v>2.9495865452779846</v>
      </c>
    </row>
    <row r="255" spans="14:15" ht="13" x14ac:dyDescent="0.15">
      <c r="N255" s="38">
        <v>3795</v>
      </c>
      <c r="O255" s="26">
        <f t="shared" si="5"/>
        <v>2.9510507546399669</v>
      </c>
    </row>
    <row r="256" spans="14:15" ht="13" x14ac:dyDescent="0.15">
      <c r="N256" s="38">
        <v>3810</v>
      </c>
      <c r="O256" s="26">
        <f t="shared" si="5"/>
        <v>2.9525075586090619</v>
      </c>
    </row>
    <row r="257" spans="14:15" ht="13" x14ac:dyDescent="0.15">
      <c r="N257" s="38">
        <v>3825</v>
      </c>
      <c r="O257" s="26">
        <f t="shared" si="5"/>
        <v>2.9539569998617266</v>
      </c>
    </row>
    <row r="258" spans="14:15" ht="13" x14ac:dyDescent="0.15">
      <c r="N258" s="38">
        <v>3840</v>
      </c>
      <c r="O258" s="26">
        <f t="shared" si="5"/>
        <v>2.9553991208282566</v>
      </c>
    </row>
    <row r="259" spans="14:15" ht="13" x14ac:dyDescent="0.15">
      <c r="N259" s="38">
        <v>3855</v>
      </c>
      <c r="O259" s="26">
        <f t="shared" ref="O259:O322" si="6">$B$22-($B$26*EXP(-$B$23*N259))-($B$27*EXP(-$B$24*N259))-($B$28*EXP(-$B$25*N259))</f>
        <v>2.9568339636942031</v>
      </c>
    </row>
    <row r="260" spans="14:15" ht="13" x14ac:dyDescent="0.15">
      <c r="N260" s="38">
        <v>3870</v>
      </c>
      <c r="O260" s="26">
        <f t="shared" si="6"/>
        <v>2.9582615704017847</v>
      </c>
    </row>
    <row r="261" spans="14:15" ht="13" x14ac:dyDescent="0.15">
      <c r="N261" s="38">
        <v>3885</v>
      </c>
      <c r="O261" s="26">
        <f t="shared" si="6"/>
        <v>2.9596819826512917</v>
      </c>
    </row>
    <row r="262" spans="14:15" ht="13" x14ac:dyDescent="0.15">
      <c r="N262" s="38">
        <v>3900</v>
      </c>
      <c r="O262" s="26">
        <f t="shared" si="6"/>
        <v>2.9610952419024832</v>
      </c>
    </row>
    <row r="263" spans="14:15" ht="13" x14ac:dyDescent="0.15">
      <c r="N263" s="38">
        <v>3915</v>
      </c>
      <c r="O263" s="26">
        <f t="shared" si="6"/>
        <v>2.9625013893759702</v>
      </c>
    </row>
    <row r="264" spans="14:15" ht="13" x14ac:dyDescent="0.15">
      <c r="N264" s="38">
        <v>3930</v>
      </c>
      <c r="O264" s="26">
        <f t="shared" si="6"/>
        <v>2.9639004660545982</v>
      </c>
    </row>
    <row r="265" spans="14:15" ht="13" x14ac:dyDescent="0.15">
      <c r="N265" s="38">
        <v>3945</v>
      </c>
      <c r="O265" s="26">
        <f t="shared" si="6"/>
        <v>2.965292512684818</v>
      </c>
    </row>
    <row r="266" spans="14:15" ht="13" x14ac:dyDescent="0.15">
      <c r="N266" s="38">
        <v>3960</v>
      </c>
      <c r="O266" s="26">
        <f t="shared" si="6"/>
        <v>2.9666775697780521</v>
      </c>
    </row>
    <row r="267" spans="14:15" ht="13" x14ac:dyDescent="0.15">
      <c r="N267" s="38">
        <v>3975</v>
      </c>
      <c r="O267" s="26">
        <f t="shared" si="6"/>
        <v>2.9680556776120426</v>
      </c>
    </row>
    <row r="268" spans="14:15" ht="13" x14ac:dyDescent="0.15">
      <c r="N268" s="38">
        <v>3990</v>
      </c>
      <c r="O268" s="26">
        <f t="shared" si="6"/>
        <v>2.969426876232208</v>
      </c>
    </row>
    <row r="269" spans="14:15" ht="13" x14ac:dyDescent="0.15">
      <c r="N269" s="38">
        <v>4005</v>
      </c>
      <c r="O269" s="26">
        <f t="shared" si="6"/>
        <v>2.9707912054529775</v>
      </c>
    </row>
    <row r="270" spans="14:15" ht="13" x14ac:dyDescent="0.15">
      <c r="N270" s="38">
        <v>4020</v>
      </c>
      <c r="O270" s="26">
        <f t="shared" si="6"/>
        <v>2.9721487048591273</v>
      </c>
    </row>
    <row r="271" spans="14:15" ht="13" x14ac:dyDescent="0.15">
      <c r="N271" s="38">
        <v>4035</v>
      </c>
      <c r="O271" s="26">
        <f t="shared" si="6"/>
        <v>2.9734994138071009</v>
      </c>
    </row>
    <row r="272" spans="14:15" ht="13" x14ac:dyDescent="0.15">
      <c r="N272" s="38">
        <v>4050</v>
      </c>
      <c r="O272" s="26">
        <f t="shared" si="6"/>
        <v>2.9748433714263296</v>
      </c>
    </row>
    <row r="273" spans="14:15" ht="13" x14ac:dyDescent="0.15">
      <c r="N273" s="38">
        <v>4065</v>
      </c>
      <c r="O273" s="26">
        <f t="shared" si="6"/>
        <v>2.9761806166205407</v>
      </c>
    </row>
    <row r="274" spans="14:15" ht="13" x14ac:dyDescent="0.15">
      <c r="N274" s="38">
        <v>4080</v>
      </c>
      <c r="O274" s="26">
        <f t="shared" si="6"/>
        <v>2.9775111880690597</v>
      </c>
    </row>
    <row r="275" spans="14:15" ht="13" x14ac:dyDescent="0.15">
      <c r="N275" s="38">
        <v>4095</v>
      </c>
      <c r="O275" s="26">
        <f t="shared" si="6"/>
        <v>2.9788351242281053</v>
      </c>
    </row>
    <row r="276" spans="14:15" ht="13" x14ac:dyDescent="0.15">
      <c r="N276" s="38">
        <v>4110</v>
      </c>
      <c r="O276" s="26">
        <f t="shared" si="6"/>
        <v>2.9801524633320726</v>
      </c>
    </row>
    <row r="277" spans="14:15" ht="13" x14ac:dyDescent="0.15">
      <c r="N277" s="38">
        <v>4125</v>
      </c>
      <c r="O277" s="26">
        <f t="shared" si="6"/>
        <v>2.9814632433948187</v>
      </c>
    </row>
    <row r="278" spans="14:15" ht="13" x14ac:dyDescent="0.15">
      <c r="N278" s="38">
        <v>4140</v>
      </c>
      <c r="O278" s="26">
        <f t="shared" si="6"/>
        <v>2.9827675022109332</v>
      </c>
    </row>
    <row r="279" spans="14:15" ht="13" x14ac:dyDescent="0.15">
      <c r="N279" s="38">
        <v>4155</v>
      </c>
      <c r="O279" s="26">
        <f t="shared" si="6"/>
        <v>2.9840652773569953</v>
      </c>
    </row>
    <row r="280" spans="14:15" ht="13" x14ac:dyDescent="0.15">
      <c r="N280" s="38">
        <v>4170</v>
      </c>
      <c r="O280" s="26">
        <f t="shared" si="6"/>
        <v>2.9853566061928438</v>
      </c>
    </row>
    <row r="281" spans="14:15" ht="13" x14ac:dyDescent="0.15">
      <c r="N281" s="38">
        <v>4185</v>
      </c>
      <c r="O281" s="26">
        <f t="shared" si="6"/>
        <v>2.9866415258628169</v>
      </c>
    </row>
    <row r="282" spans="14:15" ht="13" x14ac:dyDescent="0.15">
      <c r="N282" s="38">
        <v>4200</v>
      </c>
      <c r="O282" s="26">
        <f t="shared" si="6"/>
        <v>2.9879200732970013</v>
      </c>
    </row>
    <row r="283" spans="14:15" ht="13" x14ac:dyDescent="0.15">
      <c r="N283" s="38">
        <v>4215</v>
      </c>
      <c r="O283" s="26">
        <f t="shared" si="6"/>
        <v>2.9891922852124653</v>
      </c>
    </row>
    <row r="284" spans="14:15" ht="13" x14ac:dyDescent="0.15">
      <c r="N284" s="38">
        <v>4230</v>
      </c>
      <c r="O284" s="26">
        <f t="shared" si="6"/>
        <v>2.9904581981144887</v>
      </c>
    </row>
    <row r="285" spans="14:15" ht="13" x14ac:dyDescent="0.15">
      <c r="N285" s="38">
        <v>4245</v>
      </c>
      <c r="O285" s="26">
        <f t="shared" si="6"/>
        <v>2.9917178482977835</v>
      </c>
    </row>
    <row r="286" spans="14:15" ht="13" x14ac:dyDescent="0.15">
      <c r="N286" s="38">
        <v>4260</v>
      </c>
      <c r="O286" s="26">
        <f t="shared" si="6"/>
        <v>2.9929712718477095</v>
      </c>
    </row>
    <row r="287" spans="14:15" ht="13" x14ac:dyDescent="0.15">
      <c r="N287" s="38">
        <v>4275</v>
      </c>
      <c r="O287" s="26">
        <f t="shared" si="6"/>
        <v>2.9942185046414815</v>
      </c>
    </row>
    <row r="288" spans="14:15" ht="13" x14ac:dyDescent="0.15">
      <c r="N288" s="38">
        <v>4290</v>
      </c>
      <c r="O288" s="26">
        <f t="shared" si="6"/>
        <v>2.9954595823493708</v>
      </c>
    </row>
    <row r="289" spans="14:15" ht="13" x14ac:dyDescent="0.15">
      <c r="N289" s="38">
        <v>4305</v>
      </c>
      <c r="O289" s="26">
        <f t="shared" si="6"/>
        <v>2.996694540435894</v>
      </c>
    </row>
    <row r="290" spans="14:15" ht="13" x14ac:dyDescent="0.15">
      <c r="N290" s="38">
        <v>4320</v>
      </c>
      <c r="O290" s="26">
        <f t="shared" si="6"/>
        <v>2.9979234141610087</v>
      </c>
    </row>
    <row r="291" spans="14:15" ht="13" x14ac:dyDescent="0.15">
      <c r="N291" s="38">
        <v>4335</v>
      </c>
      <c r="O291" s="26">
        <f t="shared" si="6"/>
        <v>2.999146238581285</v>
      </c>
    </row>
    <row r="292" spans="14:15" ht="13" x14ac:dyDescent="0.15">
      <c r="N292" s="38">
        <v>4350</v>
      </c>
      <c r="O292" s="26">
        <f t="shared" si="6"/>
        <v>3.0003630485510824</v>
      </c>
    </row>
    <row r="293" spans="14:15" ht="13" x14ac:dyDescent="0.15">
      <c r="N293" s="38">
        <v>4365</v>
      </c>
      <c r="O293" s="26">
        <f t="shared" si="6"/>
        <v>3.0015738787237201</v>
      </c>
    </row>
    <row r="294" spans="14:15" ht="13" x14ac:dyDescent="0.15">
      <c r="N294" s="38">
        <v>4380</v>
      </c>
      <c r="O294" s="26">
        <f t="shared" si="6"/>
        <v>3.0027787635526249</v>
      </c>
    </row>
    <row r="295" spans="14:15" ht="13" x14ac:dyDescent="0.15">
      <c r="N295" s="38">
        <v>4395</v>
      </c>
      <c r="O295" s="26">
        <f t="shared" si="6"/>
        <v>3.0039777372924981</v>
      </c>
    </row>
    <row r="296" spans="14:15" ht="13" x14ac:dyDescent="0.15">
      <c r="N296" s="38">
        <v>4410</v>
      </c>
      <c r="O296" s="26">
        <f t="shared" si="6"/>
        <v>3.0051708340004533</v>
      </c>
    </row>
    <row r="297" spans="14:15" ht="13" x14ac:dyDescent="0.15">
      <c r="N297" s="38">
        <v>4425</v>
      </c>
      <c r="O297" s="26">
        <f t="shared" si="6"/>
        <v>3.0063580875371585</v>
      </c>
    </row>
    <row r="298" spans="14:15" ht="13" x14ac:dyDescent="0.15">
      <c r="N298" s="38">
        <v>4440</v>
      </c>
      <c r="O298" s="26">
        <f t="shared" si="6"/>
        <v>3.0075395315679687</v>
      </c>
    </row>
    <row r="299" spans="14:15" ht="13" x14ac:dyDescent="0.15">
      <c r="N299" s="38">
        <v>4455</v>
      </c>
      <c r="O299" s="26">
        <f t="shared" si="6"/>
        <v>3.008715199564052</v>
      </c>
    </row>
    <row r="300" spans="14:15" ht="13" x14ac:dyDescent="0.15">
      <c r="N300" s="38">
        <v>4470</v>
      </c>
      <c r="O300" s="26">
        <f t="shared" si="6"/>
        <v>3.009885124803513</v>
      </c>
    </row>
    <row r="301" spans="14:15" ht="13" x14ac:dyDescent="0.15">
      <c r="N301" s="38">
        <v>4485</v>
      </c>
      <c r="O301" s="26">
        <f t="shared" si="6"/>
        <v>3.0110493403725007</v>
      </c>
    </row>
    <row r="302" spans="14:15" ht="13" x14ac:dyDescent="0.15">
      <c r="N302" s="38">
        <v>4500</v>
      </c>
      <c r="O302" s="26">
        <f t="shared" si="6"/>
        <v>3.012207879166322</v>
      </c>
    </row>
    <row r="303" spans="14:15" ht="13" x14ac:dyDescent="0.15">
      <c r="N303" s="38">
        <v>4515</v>
      </c>
      <c r="O303" s="26">
        <f t="shared" si="6"/>
        <v>3.0133607738905361</v>
      </c>
    </row>
    <row r="304" spans="14:15" ht="13" x14ac:dyDescent="0.15">
      <c r="N304" s="38">
        <v>4530</v>
      </c>
      <c r="O304" s="26">
        <f t="shared" si="6"/>
        <v>3.0145080570620566</v>
      </c>
    </row>
    <row r="305" spans="14:15" ht="13" x14ac:dyDescent="0.15">
      <c r="N305" s="38">
        <v>4545</v>
      </c>
      <c r="O305" s="26">
        <f t="shared" si="6"/>
        <v>3.0156497610102315</v>
      </c>
    </row>
    <row r="306" spans="14:15" ht="13" x14ac:dyDescent="0.15">
      <c r="N306" s="38">
        <v>4560</v>
      </c>
      <c r="O306" s="26">
        <f t="shared" si="6"/>
        <v>3.0167859178779315</v>
      </c>
    </row>
    <row r="307" spans="14:15" ht="13" x14ac:dyDescent="0.15">
      <c r="N307" s="38">
        <v>4575</v>
      </c>
      <c r="O307" s="26">
        <f t="shared" si="6"/>
        <v>3.0179165596226225</v>
      </c>
    </row>
    <row r="308" spans="14:15" ht="13" x14ac:dyDescent="0.15">
      <c r="N308" s="38">
        <v>4590</v>
      </c>
      <c r="O308" s="26">
        <f t="shared" si="6"/>
        <v>3.0190417180174336</v>
      </c>
    </row>
    <row r="309" spans="14:15" ht="13" x14ac:dyDescent="0.15">
      <c r="N309" s="38">
        <v>4605</v>
      </c>
      <c r="O309" s="26">
        <f t="shared" si="6"/>
        <v>3.020161424652227</v>
      </c>
    </row>
    <row r="310" spans="14:15" ht="13" x14ac:dyDescent="0.15">
      <c r="N310" s="38">
        <v>4620</v>
      </c>
      <c r="O310" s="26">
        <f t="shared" si="6"/>
        <v>3.0212757109346455</v>
      </c>
    </row>
    <row r="311" spans="14:15" ht="13" x14ac:dyDescent="0.15">
      <c r="N311" s="38">
        <v>4635</v>
      </c>
      <c r="O311" s="26">
        <f t="shared" si="6"/>
        <v>3.0223846080911736</v>
      </c>
    </row>
    <row r="312" spans="14:15" ht="13" x14ac:dyDescent="0.15">
      <c r="N312" s="38">
        <v>4650</v>
      </c>
      <c r="O312" s="26">
        <f t="shared" si="6"/>
        <v>3.0234881471681714</v>
      </c>
    </row>
    <row r="313" spans="14:15" ht="13" x14ac:dyDescent="0.15">
      <c r="N313" s="38">
        <v>4665</v>
      </c>
      <c r="O313" s="26">
        <f t="shared" si="6"/>
        <v>3.0245863590329281</v>
      </c>
    </row>
    <row r="314" spans="14:15" ht="13" x14ac:dyDescent="0.15">
      <c r="N314" s="38">
        <v>4680</v>
      </c>
      <c r="O314" s="26">
        <f t="shared" si="6"/>
        <v>3.0256792743746779</v>
      </c>
    </row>
    <row r="315" spans="14:15" ht="13" x14ac:dyDescent="0.15">
      <c r="N315" s="38">
        <v>4695</v>
      </c>
      <c r="O315" s="26">
        <f t="shared" si="6"/>
        <v>3.026766923705642</v>
      </c>
    </row>
    <row r="316" spans="14:15" ht="13" x14ac:dyDescent="0.15">
      <c r="N316" s="38">
        <v>4710</v>
      </c>
      <c r="O316" s="26">
        <f t="shared" si="6"/>
        <v>3.0278493373620394</v>
      </c>
    </row>
    <row r="317" spans="14:15" ht="13" x14ac:dyDescent="0.15">
      <c r="N317" s="38">
        <v>4725</v>
      </c>
      <c r="O317" s="26">
        <f t="shared" si="6"/>
        <v>3.0289265455051071</v>
      </c>
    </row>
    <row r="318" spans="14:15" ht="13" x14ac:dyDescent="0.15">
      <c r="N318" s="38">
        <v>4740</v>
      </c>
      <c r="O318" s="26">
        <f t="shared" si="6"/>
        <v>3.029998578122111</v>
      </c>
    </row>
    <row r="319" spans="14:15" ht="13" x14ac:dyDescent="0.15">
      <c r="N319" s="38">
        <v>4755</v>
      </c>
      <c r="O319" s="26">
        <f t="shared" si="6"/>
        <v>3.0310654650273428</v>
      </c>
    </row>
    <row r="320" spans="14:15" ht="13" x14ac:dyDescent="0.15">
      <c r="N320" s="38">
        <v>4770</v>
      </c>
      <c r="O320" s="26">
        <f t="shared" si="6"/>
        <v>3.0321272358631237</v>
      </c>
    </row>
    <row r="321" spans="14:15" ht="13" x14ac:dyDescent="0.15">
      <c r="N321" s="38">
        <v>4785</v>
      </c>
      <c r="O321" s="26">
        <f t="shared" si="6"/>
        <v>3.033183920100794</v>
      </c>
    </row>
    <row r="322" spans="14:15" ht="13" x14ac:dyDescent="0.15">
      <c r="N322" s="38">
        <v>4800</v>
      </c>
      <c r="O322" s="26">
        <f t="shared" si="6"/>
        <v>3.0342355470416988</v>
      </c>
    </row>
    <row r="323" spans="14:15" ht="13" x14ac:dyDescent="0.15">
      <c r="N323" s="38">
        <v>4815</v>
      </c>
      <c r="O323" s="26">
        <f t="shared" ref="O323:O386" si="7">$B$22-($B$26*EXP(-$B$23*N323))-($B$27*EXP(-$B$24*N323))-($B$28*EXP(-$B$25*N323))</f>
        <v>3.0352821458181714</v>
      </c>
    </row>
    <row r="324" spans="14:15" ht="13" x14ac:dyDescent="0.15">
      <c r="N324" s="38">
        <v>4830</v>
      </c>
      <c r="O324" s="26">
        <f t="shared" si="7"/>
        <v>3.0363237453945064</v>
      </c>
    </row>
    <row r="325" spans="14:15" ht="13" x14ac:dyDescent="0.15">
      <c r="N325" s="38">
        <v>4845</v>
      </c>
      <c r="O325" s="26">
        <f t="shared" si="7"/>
        <v>3.0373603745679256</v>
      </c>
    </row>
    <row r="326" spans="14:15" ht="13" x14ac:dyDescent="0.15">
      <c r="N326" s="38">
        <v>4860</v>
      </c>
      <c r="O326" s="26">
        <f t="shared" si="7"/>
        <v>3.0383920619695468</v>
      </c>
    </row>
    <row r="327" spans="14:15" ht="13" x14ac:dyDescent="0.15">
      <c r="N327" s="38">
        <v>4875</v>
      </c>
      <c r="O327" s="26">
        <f t="shared" si="7"/>
        <v>3.0394188360653436</v>
      </c>
    </row>
    <row r="328" spans="14:15" ht="13" x14ac:dyDescent="0.15">
      <c r="N328" s="38">
        <v>4890</v>
      </c>
      <c r="O328" s="26">
        <f t="shared" si="7"/>
        <v>3.0404407251570866</v>
      </c>
    </row>
    <row r="329" spans="14:15" ht="13" x14ac:dyDescent="0.15">
      <c r="N329" s="38">
        <v>4905</v>
      </c>
      <c r="O329" s="26">
        <f t="shared" si="7"/>
        <v>3.0414577573833057</v>
      </c>
    </row>
    <row r="330" spans="14:15" ht="13" x14ac:dyDescent="0.15">
      <c r="N330" s="38">
        <v>4920</v>
      </c>
      <c r="O330" s="26">
        <f t="shared" si="7"/>
        <v>3.0424699607202204</v>
      </c>
    </row>
    <row r="331" spans="14:15" ht="13" x14ac:dyDescent="0.15">
      <c r="N331" s="38">
        <v>4935</v>
      </c>
      <c r="O331" s="26">
        <f t="shared" si="7"/>
        <v>3.0434773629826823</v>
      </c>
    </row>
    <row r="332" spans="14:15" ht="13" x14ac:dyDescent="0.15">
      <c r="N332" s="38">
        <v>4950</v>
      </c>
      <c r="O332" s="26">
        <f t="shared" si="7"/>
        <v>3.0444799918251002</v>
      </c>
    </row>
    <row r="333" spans="14:15" ht="13" x14ac:dyDescent="0.15">
      <c r="N333" s="38">
        <v>4965</v>
      </c>
      <c r="O333" s="26">
        <f t="shared" si="7"/>
        <v>3.0454778747423727</v>
      </c>
    </row>
    <row r="334" spans="14:15" ht="13" x14ac:dyDescent="0.15">
      <c r="N334" s="38">
        <v>4980</v>
      </c>
      <c r="O334" s="26">
        <f t="shared" si="7"/>
        <v>3.0464710390708039</v>
      </c>
    </row>
    <row r="335" spans="14:15" ht="13" x14ac:dyDescent="0.15">
      <c r="N335" s="38">
        <v>4995</v>
      </c>
      <c r="O335" s="26">
        <f t="shared" si="7"/>
        <v>3.0474595119890164</v>
      </c>
    </row>
    <row r="336" spans="14:15" ht="13" x14ac:dyDescent="0.15">
      <c r="N336" s="38">
        <v>5010</v>
      </c>
      <c r="O336" s="26">
        <f t="shared" si="7"/>
        <v>3.0484433205188655</v>
      </c>
    </row>
    <row r="337" spans="14:15" ht="13" x14ac:dyDescent="0.15">
      <c r="N337" s="38">
        <v>5025</v>
      </c>
      <c r="O337" s="26">
        <f t="shared" si="7"/>
        <v>3.0494224915263404</v>
      </c>
    </row>
    <row r="338" spans="14:15" ht="13" x14ac:dyDescent="0.15">
      <c r="N338" s="38">
        <v>5040</v>
      </c>
      <c r="O338" s="26">
        <f t="shared" si="7"/>
        <v>3.0503970517224639</v>
      </c>
    </row>
    <row r="339" spans="14:15" ht="13" x14ac:dyDescent="0.15">
      <c r="N339" s="38">
        <v>5055</v>
      </c>
      <c r="O339" s="26">
        <f t="shared" si="7"/>
        <v>3.0513670276641882</v>
      </c>
    </row>
    <row r="340" spans="14:15" ht="13" x14ac:dyDescent="0.15">
      <c r="N340" s="38">
        <v>5070</v>
      </c>
      <c r="O340" s="26">
        <f t="shared" si="7"/>
        <v>3.0523324457552787</v>
      </c>
    </row>
    <row r="341" spans="14:15" ht="13" x14ac:dyDescent="0.15">
      <c r="N341" s="38">
        <v>5085</v>
      </c>
      <c r="O341" s="26">
        <f t="shared" si="7"/>
        <v>3.0532933322472049</v>
      </c>
    </row>
    <row r="342" spans="14:15" ht="13" x14ac:dyDescent="0.15">
      <c r="N342" s="38">
        <v>5100</v>
      </c>
      <c r="O342" s="26">
        <f t="shared" si="7"/>
        <v>3.0542497132400115</v>
      </c>
    </row>
    <row r="343" spans="14:15" ht="13" x14ac:dyDescent="0.15">
      <c r="N343" s="38">
        <v>5115</v>
      </c>
      <c r="O343" s="26">
        <f t="shared" si="7"/>
        <v>3.0552016146831962</v>
      </c>
    </row>
    <row r="344" spans="14:15" ht="13" x14ac:dyDescent="0.15">
      <c r="N344" s="38">
        <v>5130</v>
      </c>
      <c r="O344" s="26">
        <f t="shared" si="7"/>
        <v>3.0561490623765772</v>
      </c>
    </row>
    <row r="345" spans="14:15" ht="13" x14ac:dyDescent="0.15">
      <c r="N345" s="38">
        <v>5145</v>
      </c>
      <c r="O345" s="26">
        <f t="shared" si="7"/>
        <v>3.057092081971156</v>
      </c>
    </row>
    <row r="346" spans="14:15" ht="13" x14ac:dyDescent="0.15">
      <c r="N346" s="38">
        <v>5160</v>
      </c>
      <c r="O346" s="26">
        <f t="shared" si="7"/>
        <v>3.0580306989699757</v>
      </c>
    </row>
    <row r="347" spans="14:15" ht="13" x14ac:dyDescent="0.15">
      <c r="N347" s="38">
        <v>5175</v>
      </c>
      <c r="O347" s="26">
        <f t="shared" si="7"/>
        <v>3.058964938728975</v>
      </c>
    </row>
    <row r="348" spans="14:15" ht="13" x14ac:dyDescent="0.15">
      <c r="N348" s="38">
        <v>5190</v>
      </c>
      <c r="O348" s="26">
        <f t="shared" si="7"/>
        <v>3.0598948264578389</v>
      </c>
    </row>
    <row r="349" spans="14:15" ht="13" x14ac:dyDescent="0.15">
      <c r="N349" s="38">
        <v>5205</v>
      </c>
      <c r="O349" s="26">
        <f t="shared" si="7"/>
        <v>3.0608203872208373</v>
      </c>
    </row>
    <row r="350" spans="14:15" ht="13" x14ac:dyDescent="0.15">
      <c r="N350" s="38">
        <v>5220</v>
      </c>
      <c r="O350" s="26">
        <f t="shared" si="7"/>
        <v>3.0617416459376692</v>
      </c>
    </row>
    <row r="351" spans="14:15" ht="13" x14ac:dyDescent="0.15">
      <c r="N351" s="38">
        <v>5235</v>
      </c>
      <c r="O351" s="26">
        <f t="shared" si="7"/>
        <v>3.0626586273842893</v>
      </c>
    </row>
    <row r="352" spans="14:15" ht="13" x14ac:dyDescent="0.15">
      <c r="N352" s="38">
        <v>5250</v>
      </c>
      <c r="O352" s="26">
        <f t="shared" si="7"/>
        <v>3.063571356193747</v>
      </c>
    </row>
    <row r="353" spans="14:15" ht="13" x14ac:dyDescent="0.15">
      <c r="N353" s="38">
        <v>5265</v>
      </c>
      <c r="O353" s="26">
        <f t="shared" si="7"/>
        <v>3.0644798568570017</v>
      </c>
    </row>
    <row r="354" spans="14:15" ht="13" x14ac:dyDescent="0.15">
      <c r="N354" s="38">
        <v>5280</v>
      </c>
      <c r="O354" s="26">
        <f t="shared" si="7"/>
        <v>3.0653841537237492</v>
      </c>
    </row>
    <row r="355" spans="14:15" ht="13" x14ac:dyDescent="0.15">
      <c r="N355" s="38">
        <v>5295</v>
      </c>
      <c r="O355" s="26">
        <f t="shared" si="7"/>
        <v>3.0662842710032319</v>
      </c>
    </row>
    <row r="356" spans="14:15" ht="13" x14ac:dyDescent="0.15">
      <c r="N356" s="38">
        <v>5310</v>
      </c>
      <c r="O356" s="26">
        <f t="shared" si="7"/>
        <v>3.0671802327650495</v>
      </c>
    </row>
    <row r="357" spans="14:15" ht="13" x14ac:dyDescent="0.15">
      <c r="N357" s="38">
        <v>5325</v>
      </c>
      <c r="O357" s="26">
        <f t="shared" si="7"/>
        <v>3.0680720629399696</v>
      </c>
    </row>
    <row r="358" spans="14:15" ht="13" x14ac:dyDescent="0.15">
      <c r="N358" s="38">
        <v>5340</v>
      </c>
      <c r="O358" s="26">
        <f t="shared" si="7"/>
        <v>3.0689597853207173</v>
      </c>
    </row>
    <row r="359" spans="14:15" ht="13" x14ac:dyDescent="0.15">
      <c r="N359" s="38">
        <v>5355</v>
      </c>
      <c r="O359" s="26">
        <f t="shared" si="7"/>
        <v>3.0698434235627872</v>
      </c>
    </row>
    <row r="360" spans="14:15" ht="13" x14ac:dyDescent="0.15">
      <c r="N360" s="38">
        <v>5370</v>
      </c>
      <c r="O360" s="26">
        <f t="shared" si="7"/>
        <v>3.07072300118522</v>
      </c>
    </row>
    <row r="361" spans="14:15" ht="13" x14ac:dyDescent="0.15">
      <c r="N361" s="38">
        <v>5385</v>
      </c>
      <c r="O361" s="26">
        <f t="shared" si="7"/>
        <v>3.0715985415713991</v>
      </c>
    </row>
    <row r="362" spans="14:15" ht="13" x14ac:dyDescent="0.15">
      <c r="N362" s="38">
        <v>5400</v>
      </c>
      <c r="O362" s="26">
        <f t="shared" si="7"/>
        <v>3.0724700679698271</v>
      </c>
    </row>
    <row r="363" spans="14:15" ht="13" x14ac:dyDescent="0.15">
      <c r="N363" s="38">
        <v>5415</v>
      </c>
      <c r="O363" s="26">
        <f t="shared" si="7"/>
        <v>3.0733376034949123</v>
      </c>
    </row>
    <row r="364" spans="14:15" ht="13" x14ac:dyDescent="0.15">
      <c r="N364" s="38">
        <v>5430</v>
      </c>
      <c r="O364" s="26">
        <f t="shared" si="7"/>
        <v>3.0742011711277302</v>
      </c>
    </row>
    <row r="365" spans="14:15" ht="13" x14ac:dyDescent="0.15">
      <c r="N365" s="38">
        <v>5445</v>
      </c>
      <c r="O365" s="26">
        <f t="shared" si="7"/>
        <v>3.0750607937168022</v>
      </c>
    </row>
    <row r="366" spans="14:15" ht="13" x14ac:dyDescent="0.15">
      <c r="N366" s="38">
        <v>5460</v>
      </c>
      <c r="O366" s="26">
        <f t="shared" si="7"/>
        <v>3.0759164939788564</v>
      </c>
    </row>
    <row r="367" spans="14:15" ht="13" x14ac:dyDescent="0.15">
      <c r="N367" s="38">
        <v>5475</v>
      </c>
      <c r="O367" s="26">
        <f t="shared" si="7"/>
        <v>3.0767682944995904</v>
      </c>
    </row>
    <row r="368" spans="14:15" ht="13" x14ac:dyDescent="0.15">
      <c r="N368" s="38">
        <v>5490</v>
      </c>
      <c r="O368" s="26">
        <f t="shared" si="7"/>
        <v>3.0776162177344197</v>
      </c>
    </row>
    <row r="369" spans="14:15" ht="13" x14ac:dyDescent="0.15">
      <c r="N369" s="38">
        <v>5505</v>
      </c>
      <c r="O369" s="26">
        <f t="shared" si="7"/>
        <v>3.07846028600924</v>
      </c>
    </row>
    <row r="370" spans="14:15" ht="13" x14ac:dyDescent="0.15">
      <c r="N370" s="38">
        <v>5520</v>
      </c>
      <c r="O370" s="26">
        <f t="shared" si="7"/>
        <v>3.0793005215211666</v>
      </c>
    </row>
    <row r="371" spans="14:15" ht="13" x14ac:dyDescent="0.15">
      <c r="N371" s="38">
        <v>5535</v>
      </c>
      <c r="O371" s="26">
        <f t="shared" si="7"/>
        <v>3.0801369463392794</v>
      </c>
    </row>
    <row r="372" spans="14:15" ht="13" x14ac:dyDescent="0.15">
      <c r="N372" s="38">
        <v>5550</v>
      </c>
      <c r="O372" s="26">
        <f t="shared" si="7"/>
        <v>3.0809695824053618</v>
      </c>
    </row>
    <row r="373" spans="14:15" ht="13" x14ac:dyDescent="0.15">
      <c r="N373" s="38">
        <v>5565</v>
      </c>
      <c r="O373" s="26">
        <f t="shared" si="7"/>
        <v>3.0817984515346346</v>
      </c>
    </row>
    <row r="374" spans="14:15" ht="13" x14ac:dyDescent="0.15">
      <c r="N374" s="38">
        <v>5580</v>
      </c>
      <c r="O374" s="26">
        <f t="shared" si="7"/>
        <v>3.0826235754164868</v>
      </c>
    </row>
    <row r="375" spans="14:15" ht="13" x14ac:dyDescent="0.15">
      <c r="N375" s="38">
        <v>5595</v>
      </c>
      <c r="O375" s="26">
        <f t="shared" si="7"/>
        <v>3.0834449756151985</v>
      </c>
    </row>
    <row r="376" spans="14:15" ht="13" x14ac:dyDescent="0.15">
      <c r="N376" s="38">
        <v>5610</v>
      </c>
      <c r="O376" s="26">
        <f t="shared" si="7"/>
        <v>3.0842626735706684</v>
      </c>
    </row>
    <row r="377" spans="14:15" ht="13" x14ac:dyDescent="0.15">
      <c r="N377" s="38">
        <v>5625</v>
      </c>
      <c r="O377" s="26">
        <f t="shared" si="7"/>
        <v>3.0850766905991245</v>
      </c>
    </row>
    <row r="378" spans="14:15" ht="13" x14ac:dyDescent="0.15">
      <c r="N378" s="38">
        <v>5640</v>
      </c>
      <c r="O378" s="26">
        <f t="shared" si="7"/>
        <v>3.0858870478938414</v>
      </c>
    </row>
    <row r="379" spans="14:15" ht="13" x14ac:dyDescent="0.15">
      <c r="N379" s="38">
        <v>5655</v>
      </c>
      <c r="O379" s="26">
        <f t="shared" si="7"/>
        <v>3.0866937665258503</v>
      </c>
    </row>
    <row r="380" spans="14:15" ht="13" x14ac:dyDescent="0.15">
      <c r="N380" s="38">
        <v>5670</v>
      </c>
      <c r="O380" s="26">
        <f t="shared" si="7"/>
        <v>3.0874968674446395</v>
      </c>
    </row>
    <row r="381" spans="14:15" ht="13" x14ac:dyDescent="0.15">
      <c r="N381" s="38">
        <v>5685</v>
      </c>
      <c r="O381" s="26">
        <f t="shared" si="7"/>
        <v>3.0882963714788607</v>
      </c>
    </row>
    <row r="382" spans="14:15" ht="13" x14ac:dyDescent="0.15">
      <c r="N382" s="38">
        <v>5700</v>
      </c>
      <c r="O382" s="26">
        <f t="shared" si="7"/>
        <v>3.0890922993370253</v>
      </c>
    </row>
    <row r="383" spans="14:15" ht="13" x14ac:dyDescent="0.15">
      <c r="N383" s="38">
        <v>5715</v>
      </c>
      <c r="O383" s="26">
        <f t="shared" si="7"/>
        <v>3.08988467160819</v>
      </c>
    </row>
    <row r="384" spans="14:15" ht="13" x14ac:dyDescent="0.15">
      <c r="N384" s="38">
        <v>5730</v>
      </c>
      <c r="O384" s="26">
        <f t="shared" si="7"/>
        <v>3.0906735087626593</v>
      </c>
    </row>
    <row r="385" spans="14:15" ht="13" x14ac:dyDescent="0.15">
      <c r="N385" s="38">
        <v>5745</v>
      </c>
      <c r="O385" s="26">
        <f t="shared" si="7"/>
        <v>3.0914588311526581</v>
      </c>
    </row>
    <row r="386" spans="14:15" ht="13" x14ac:dyDescent="0.15">
      <c r="N386" s="38">
        <v>5760</v>
      </c>
      <c r="O386" s="26">
        <f t="shared" si="7"/>
        <v>3.0922406590130187</v>
      </c>
    </row>
    <row r="387" spans="14:15" ht="13" x14ac:dyDescent="0.15">
      <c r="N387" s="38">
        <v>5775</v>
      </c>
      <c r="O387" s="26">
        <f t="shared" ref="O387:O450" si="8">$B$22-($B$26*EXP(-$B$23*N387))-($B$27*EXP(-$B$24*N387))-($B$28*EXP(-$B$25*N387))</f>
        <v>3.0930190124618573</v>
      </c>
    </row>
    <row r="388" spans="14:15" ht="13" x14ac:dyDescent="0.15">
      <c r="N388" s="38">
        <v>5790</v>
      </c>
      <c r="O388" s="26">
        <f t="shared" si="8"/>
        <v>3.0937939115012449</v>
      </c>
    </row>
    <row r="389" spans="14:15" ht="13" x14ac:dyDescent="0.15">
      <c r="N389" s="38">
        <v>5805</v>
      </c>
      <c r="O389" s="26">
        <f t="shared" si="8"/>
        <v>3.094565376017882</v>
      </c>
    </row>
    <row r="390" spans="14:15" ht="13" x14ac:dyDescent="0.15">
      <c r="N390" s="38">
        <v>5820</v>
      </c>
      <c r="O390" s="26">
        <f t="shared" si="8"/>
        <v>3.0953334257837586</v>
      </c>
    </row>
    <row r="391" spans="14:15" ht="13" x14ac:dyDescent="0.15">
      <c r="N391" s="38">
        <v>5835</v>
      </c>
      <c r="O391" s="26">
        <f t="shared" si="8"/>
        <v>3.0960980804568177</v>
      </c>
    </row>
    <row r="392" spans="14:15" ht="13" x14ac:dyDescent="0.15">
      <c r="N392" s="38">
        <v>5850</v>
      </c>
      <c r="O392" s="26">
        <f t="shared" si="8"/>
        <v>3.0968593595816127</v>
      </c>
    </row>
    <row r="393" spans="14:15" ht="13" x14ac:dyDescent="0.15">
      <c r="N393" s="38">
        <v>5865</v>
      </c>
      <c r="O393" s="26">
        <f t="shared" si="8"/>
        <v>3.0976172825899644</v>
      </c>
    </row>
    <row r="394" spans="14:15" ht="13" x14ac:dyDescent="0.15">
      <c r="N394" s="38">
        <v>5880</v>
      </c>
      <c r="O394" s="26">
        <f t="shared" si="8"/>
        <v>3.0983718688016078</v>
      </c>
    </row>
    <row r="395" spans="14:15" ht="13" x14ac:dyDescent="0.15">
      <c r="N395" s="38">
        <v>5895</v>
      </c>
      <c r="O395" s="26">
        <f t="shared" si="8"/>
        <v>3.0991231374248391</v>
      </c>
    </row>
    <row r="396" spans="14:15" ht="13" x14ac:dyDescent="0.15">
      <c r="N396" s="38">
        <v>5910</v>
      </c>
      <c r="O396" s="26">
        <f t="shared" si="8"/>
        <v>3.0998711075571608</v>
      </c>
    </row>
    <row r="397" spans="14:15" ht="13" x14ac:dyDescent="0.15">
      <c r="N397" s="38">
        <v>5925</v>
      </c>
      <c r="O397" s="26">
        <f t="shared" si="8"/>
        <v>3.1006157981859168</v>
      </c>
    </row>
    <row r="398" spans="14:15" ht="13" x14ac:dyDescent="0.15">
      <c r="N398" s="38">
        <v>5940</v>
      </c>
      <c r="O398" s="26">
        <f t="shared" si="8"/>
        <v>3.1013572281889328</v>
      </c>
    </row>
    <row r="399" spans="14:15" ht="13" x14ac:dyDescent="0.15">
      <c r="N399" s="38">
        <v>5955</v>
      </c>
      <c r="O399" s="26">
        <f t="shared" si="8"/>
        <v>3.1020954163351435</v>
      </c>
    </row>
    <row r="400" spans="14:15" ht="13" x14ac:dyDescent="0.15">
      <c r="N400" s="38">
        <v>5970</v>
      </c>
      <c r="O400" s="26">
        <f t="shared" si="8"/>
        <v>3.1028303812852238</v>
      </c>
    </row>
    <row r="401" spans="14:15" ht="13" x14ac:dyDescent="0.15">
      <c r="N401" s="38">
        <v>5985</v>
      </c>
      <c r="O401" s="26">
        <f t="shared" si="8"/>
        <v>3.1035621415922128</v>
      </c>
    </row>
    <row r="402" spans="14:15" ht="13" x14ac:dyDescent="0.15">
      <c r="N402" s="38">
        <v>6000</v>
      </c>
      <c r="O402" s="26">
        <f t="shared" si="8"/>
        <v>3.1042907157021302</v>
      </c>
    </row>
    <row r="403" spans="14:15" ht="13" x14ac:dyDescent="0.15">
      <c r="N403" s="38">
        <v>6015</v>
      </c>
      <c r="O403" s="26">
        <f t="shared" si="8"/>
        <v>3.1050161219546011</v>
      </c>
    </row>
    <row r="404" spans="14:15" ht="13" x14ac:dyDescent="0.15">
      <c r="N404" s="38">
        <v>6030</v>
      </c>
      <c r="O404" s="26">
        <f t="shared" si="8"/>
        <v>3.1057383785834647</v>
      </c>
    </row>
    <row r="405" spans="14:15" ht="13" x14ac:dyDescent="0.15">
      <c r="N405" s="38">
        <v>6045</v>
      </c>
      <c r="O405" s="26">
        <f t="shared" si="8"/>
        <v>3.1064575037173858</v>
      </c>
    </row>
    <row r="406" spans="14:15" ht="13" x14ac:dyDescent="0.15">
      <c r="N406" s="38">
        <v>6060</v>
      </c>
      <c r="O406" s="26">
        <f t="shared" si="8"/>
        <v>3.1071735153804614</v>
      </c>
    </row>
    <row r="407" spans="14:15" ht="13" x14ac:dyDescent="0.15">
      <c r="N407" s="38">
        <v>6075</v>
      </c>
      <c r="O407" s="26">
        <f t="shared" si="8"/>
        <v>3.1078864314928243</v>
      </c>
    </row>
    <row r="408" spans="14:15" ht="13" x14ac:dyDescent="0.15">
      <c r="N408" s="38">
        <v>6090</v>
      </c>
      <c r="O408" s="26">
        <f t="shared" si="8"/>
        <v>3.1085962698712404</v>
      </c>
    </row>
    <row r="409" spans="14:15" ht="13" x14ac:dyDescent="0.15">
      <c r="N409" s="38">
        <v>6105</v>
      </c>
      <c r="O409" s="26">
        <f t="shared" si="8"/>
        <v>3.1093030482297088</v>
      </c>
    </row>
    <row r="410" spans="14:15" ht="13" x14ac:dyDescent="0.15">
      <c r="N410" s="38">
        <v>6120</v>
      </c>
      <c r="O410" s="26">
        <f t="shared" si="8"/>
        <v>3.1100067841800545</v>
      </c>
    </row>
    <row r="411" spans="14:15" ht="13" x14ac:dyDescent="0.15">
      <c r="N411" s="38">
        <v>6135</v>
      </c>
      <c r="O411" s="26">
        <f t="shared" si="8"/>
        <v>3.1107074952325116</v>
      </c>
    </row>
    <row r="412" spans="14:15" ht="13" x14ac:dyDescent="0.15">
      <c r="N412" s="38">
        <v>6150</v>
      </c>
      <c r="O412" s="26">
        <f t="shared" si="8"/>
        <v>3.1114051987963141</v>
      </c>
    </row>
    <row r="413" spans="14:15" ht="13" x14ac:dyDescent="0.15">
      <c r="N413" s="38">
        <v>6165</v>
      </c>
      <c r="O413" s="26">
        <f t="shared" si="8"/>
        <v>3.112099912180283</v>
      </c>
    </row>
    <row r="414" spans="14:15" ht="13" x14ac:dyDescent="0.15">
      <c r="N414" s="38">
        <v>6180</v>
      </c>
      <c r="O414" s="26">
        <f t="shared" si="8"/>
        <v>3.1127916525933941</v>
      </c>
    </row>
    <row r="415" spans="14:15" ht="13" x14ac:dyDescent="0.15">
      <c r="N415" s="38">
        <v>6195</v>
      </c>
      <c r="O415" s="26">
        <f t="shared" si="8"/>
        <v>3.1134804371453662</v>
      </c>
    </row>
    <row r="416" spans="14:15" ht="13" x14ac:dyDescent="0.15">
      <c r="N416" s="38">
        <v>6210</v>
      </c>
      <c r="O416" s="26">
        <f t="shared" si="8"/>
        <v>3.1141662828472221</v>
      </c>
    </row>
    <row r="417" spans="14:15" ht="13" x14ac:dyDescent="0.15">
      <c r="N417" s="38">
        <v>6225</v>
      </c>
      <c r="O417" s="26">
        <f t="shared" si="8"/>
        <v>3.1148492066118676</v>
      </c>
    </row>
    <row r="418" spans="14:15" ht="13" x14ac:dyDescent="0.15">
      <c r="N418" s="38">
        <v>6240</v>
      </c>
      <c r="O418" s="26">
        <f t="shared" si="8"/>
        <v>3.1155292252546518</v>
      </c>
    </row>
    <row r="419" spans="14:15" ht="13" x14ac:dyDescent="0.15">
      <c r="N419" s="38">
        <v>6255</v>
      </c>
      <c r="O419" s="26">
        <f t="shared" si="8"/>
        <v>3.1162063554939321</v>
      </c>
    </row>
    <row r="420" spans="14:15" ht="13" x14ac:dyDescent="0.15">
      <c r="N420" s="38">
        <v>6270</v>
      </c>
      <c r="O420" s="26">
        <f t="shared" si="8"/>
        <v>3.116880613951631</v>
      </c>
    </row>
    <row r="421" spans="14:15" ht="13" x14ac:dyDescent="0.15">
      <c r="N421" s="38">
        <v>6285</v>
      </c>
      <c r="O421" s="26">
        <f t="shared" si="8"/>
        <v>3.1175520171537983</v>
      </c>
    </row>
    <row r="422" spans="14:15" ht="13" x14ac:dyDescent="0.15">
      <c r="N422" s="38">
        <v>6300</v>
      </c>
      <c r="O422" s="26">
        <f t="shared" si="8"/>
        <v>3.1182205815311566</v>
      </c>
    </row>
    <row r="423" spans="14:15" ht="13" x14ac:dyDescent="0.15">
      <c r="N423" s="38">
        <v>6315</v>
      </c>
      <c r="O423" s="26">
        <f t="shared" si="8"/>
        <v>3.1188863234196562</v>
      </c>
    </row>
    <row r="424" spans="14:15" ht="13" x14ac:dyDescent="0.15">
      <c r="N424" s="38">
        <v>6330</v>
      </c>
      <c r="O424" s="26">
        <f t="shared" si="8"/>
        <v>3.119549259061019</v>
      </c>
    </row>
    <row r="425" spans="14:15" ht="13" x14ac:dyDescent="0.15">
      <c r="N425" s="38">
        <v>6345</v>
      </c>
      <c r="O425" s="26">
        <f t="shared" si="8"/>
        <v>3.120209404603286</v>
      </c>
    </row>
    <row r="426" spans="14:15" ht="13" x14ac:dyDescent="0.15">
      <c r="N426" s="38">
        <v>6360</v>
      </c>
      <c r="O426" s="26">
        <f t="shared" si="8"/>
        <v>3.1208667761013524</v>
      </c>
    </row>
    <row r="427" spans="14:15" ht="13" x14ac:dyDescent="0.15">
      <c r="N427" s="38">
        <v>6375</v>
      </c>
      <c r="O427" s="26">
        <f t="shared" si="8"/>
        <v>3.1215213895175085</v>
      </c>
    </row>
    <row r="428" spans="14:15" ht="13" x14ac:dyDescent="0.15">
      <c r="N428" s="38">
        <v>6390</v>
      </c>
      <c r="O428" s="26">
        <f t="shared" si="8"/>
        <v>3.1221732607219721</v>
      </c>
    </row>
    <row r="429" spans="14:15" ht="13" x14ac:dyDescent="0.15">
      <c r="N429" s="38">
        <v>6405</v>
      </c>
      <c r="O429" s="26">
        <f t="shared" si="8"/>
        <v>3.1228224054934222</v>
      </c>
    </row>
    <row r="430" spans="14:15" ht="13" x14ac:dyDescent="0.15">
      <c r="N430" s="38">
        <v>6420</v>
      </c>
      <c r="O430" s="26">
        <f t="shared" si="8"/>
        <v>3.1234688395195223</v>
      </c>
    </row>
    <row r="431" spans="14:15" ht="13" x14ac:dyDescent="0.15">
      <c r="N431" s="38">
        <v>6435</v>
      </c>
      <c r="O431" s="26">
        <f t="shared" si="8"/>
        <v>3.124112578397451</v>
      </c>
    </row>
    <row r="432" spans="14:15" ht="13" x14ac:dyDescent="0.15">
      <c r="N432" s="38">
        <v>6450</v>
      </c>
      <c r="O432" s="26">
        <f t="shared" si="8"/>
        <v>3.1247536376344192</v>
      </c>
    </row>
    <row r="433" spans="14:15" ht="13" x14ac:dyDescent="0.15">
      <c r="N433" s="38">
        <v>6465</v>
      </c>
      <c r="O433" s="26">
        <f t="shared" si="8"/>
        <v>3.1253920326481923</v>
      </c>
    </row>
    <row r="434" spans="14:15" ht="13" x14ac:dyDescent="0.15">
      <c r="N434" s="38">
        <v>6480</v>
      </c>
      <c r="O434" s="26">
        <f t="shared" si="8"/>
        <v>3.1260277787676021</v>
      </c>
    </row>
    <row r="435" spans="14:15" ht="13" x14ac:dyDescent="0.15">
      <c r="N435" s="38">
        <v>6495</v>
      </c>
      <c r="O435" s="26">
        <f t="shared" si="8"/>
        <v>3.126660891233068</v>
      </c>
    </row>
    <row r="436" spans="14:15" ht="13" x14ac:dyDescent="0.15">
      <c r="N436" s="38">
        <v>6510</v>
      </c>
      <c r="O436" s="26">
        <f t="shared" si="8"/>
        <v>3.1272913851970952</v>
      </c>
    </row>
    <row r="437" spans="14:15" ht="13" x14ac:dyDescent="0.15">
      <c r="N437" s="38">
        <v>6525</v>
      </c>
      <c r="O437" s="26">
        <f t="shared" si="8"/>
        <v>3.1279192757247927</v>
      </c>
    </row>
    <row r="438" spans="14:15" ht="13" x14ac:dyDescent="0.15">
      <c r="N438" s="38">
        <v>6540</v>
      </c>
      <c r="O438" s="26">
        <f t="shared" si="8"/>
        <v>3.1285445777943712</v>
      </c>
    </row>
    <row r="439" spans="14:15" ht="13" x14ac:dyDescent="0.15">
      <c r="N439" s="38">
        <v>6555</v>
      </c>
      <c r="O439" s="26">
        <f t="shared" si="8"/>
        <v>3.1291673062976439</v>
      </c>
    </row>
    <row r="440" spans="14:15" ht="13" x14ac:dyDescent="0.15">
      <c r="N440" s="38">
        <v>6570</v>
      </c>
      <c r="O440" s="26">
        <f t="shared" si="8"/>
        <v>3.12978747604053</v>
      </c>
    </row>
    <row r="441" spans="14:15" ht="13" x14ac:dyDescent="0.15">
      <c r="N441" s="38">
        <v>6585</v>
      </c>
      <c r="O441" s="26">
        <f t="shared" si="8"/>
        <v>3.1304051017435484</v>
      </c>
    </row>
    <row r="442" spans="14:15" ht="13" x14ac:dyDescent="0.15">
      <c r="N442" s="38">
        <v>6600</v>
      </c>
      <c r="O442" s="26">
        <f t="shared" si="8"/>
        <v>3.1310201980423011</v>
      </c>
    </row>
    <row r="443" spans="14:15" ht="13" x14ac:dyDescent="0.15">
      <c r="N443" s="38">
        <v>6615</v>
      </c>
      <c r="O443" s="26">
        <f t="shared" si="8"/>
        <v>3.1316327794879824</v>
      </c>
    </row>
    <row r="444" spans="14:15" ht="13" x14ac:dyDescent="0.15">
      <c r="N444" s="38">
        <v>6630</v>
      </c>
      <c r="O444" s="26">
        <f t="shared" si="8"/>
        <v>3.1322428605478443</v>
      </c>
    </row>
    <row r="445" spans="14:15" ht="13" x14ac:dyDescent="0.15">
      <c r="N445" s="38">
        <v>6645</v>
      </c>
      <c r="O445" s="26">
        <f t="shared" si="8"/>
        <v>3.1328504556056957</v>
      </c>
    </row>
    <row r="446" spans="14:15" ht="13" x14ac:dyDescent="0.15">
      <c r="N446" s="38">
        <v>6660</v>
      </c>
      <c r="O446" s="26">
        <f t="shared" si="8"/>
        <v>3.1334555789623781</v>
      </c>
    </row>
    <row r="447" spans="14:15" ht="13" x14ac:dyDescent="0.15">
      <c r="N447" s="38">
        <v>6675</v>
      </c>
      <c r="O447" s="26">
        <f t="shared" si="8"/>
        <v>3.1340582448362424</v>
      </c>
    </row>
    <row r="448" spans="14:15" ht="13" x14ac:dyDescent="0.15">
      <c r="N448" s="38">
        <v>6690</v>
      </c>
      <c r="O448" s="26">
        <f t="shared" si="8"/>
        <v>3.1346584673636295</v>
      </c>
    </row>
    <row r="449" spans="14:15" ht="13" x14ac:dyDescent="0.15">
      <c r="N449" s="38">
        <v>6705</v>
      </c>
      <c r="O449" s="26">
        <f t="shared" si="8"/>
        <v>3.1352562605993421</v>
      </c>
    </row>
    <row r="450" spans="14:15" ht="13" x14ac:dyDescent="0.15">
      <c r="N450" s="38">
        <v>6720</v>
      </c>
      <c r="O450" s="26">
        <f t="shared" si="8"/>
        <v>3.1358516385171091</v>
      </c>
    </row>
    <row r="451" spans="14:15" ht="13" x14ac:dyDescent="0.15">
      <c r="N451" s="38">
        <v>6735</v>
      </c>
      <c r="O451" s="26">
        <f t="shared" ref="O451:O514" si="9">$B$22-($B$26*EXP(-$B$23*N451))-($B$27*EXP(-$B$24*N451))-($B$28*EXP(-$B$25*N451))</f>
        <v>3.1364446150100624</v>
      </c>
    </row>
    <row r="452" spans="14:15" ht="13" x14ac:dyDescent="0.15">
      <c r="N452" s="38">
        <v>6750</v>
      </c>
      <c r="O452" s="26">
        <f t="shared" si="9"/>
        <v>3.1370352038911964</v>
      </c>
    </row>
    <row r="453" spans="14:15" ht="13" x14ac:dyDescent="0.15">
      <c r="N453" s="38">
        <v>6765</v>
      </c>
      <c r="O453" s="26">
        <f t="shared" si="9"/>
        <v>3.1376234188938295</v>
      </c>
    </row>
    <row r="454" spans="14:15" ht="13" x14ac:dyDescent="0.15">
      <c r="N454" s="38">
        <v>6780</v>
      </c>
      <c r="O454" s="26">
        <f t="shared" si="9"/>
        <v>3.1382092736720661</v>
      </c>
    </row>
    <row r="455" spans="14:15" ht="13" x14ac:dyDescent="0.15">
      <c r="N455" s="38">
        <v>6795</v>
      </c>
      <c r="O455" s="26">
        <f t="shared" si="9"/>
        <v>3.1387927818012553</v>
      </c>
    </row>
    <row r="456" spans="14:15" ht="13" x14ac:dyDescent="0.15">
      <c r="N456" s="38">
        <v>6810</v>
      </c>
      <c r="O456" s="26">
        <f t="shared" si="9"/>
        <v>3.1393739567784396</v>
      </c>
    </row>
    <row r="457" spans="14:15" ht="13" x14ac:dyDescent="0.15">
      <c r="N457" s="38">
        <v>6825</v>
      </c>
      <c r="O457" s="26">
        <f t="shared" si="9"/>
        <v>3.13995281202281</v>
      </c>
    </row>
    <row r="458" spans="14:15" ht="13" x14ac:dyDescent="0.15">
      <c r="N458" s="38">
        <v>6840</v>
      </c>
      <c r="O458" s="26">
        <f t="shared" si="9"/>
        <v>3.1405293608761564</v>
      </c>
    </row>
    <row r="459" spans="14:15" ht="13" x14ac:dyDescent="0.15">
      <c r="N459" s="38">
        <v>6855</v>
      </c>
      <c r="O459" s="26">
        <f t="shared" si="9"/>
        <v>3.1411036166033117</v>
      </c>
    </row>
    <row r="460" spans="14:15" ht="13" x14ac:dyDescent="0.15">
      <c r="N460" s="38">
        <v>6870</v>
      </c>
      <c r="O460" s="26">
        <f t="shared" si="9"/>
        <v>3.1416755923925956</v>
      </c>
    </row>
    <row r="461" spans="14:15" ht="13" x14ac:dyDescent="0.15">
      <c r="N461" s="38">
        <v>6885</v>
      </c>
      <c r="O461" s="26">
        <f t="shared" si="9"/>
        <v>3.142245301356259</v>
      </c>
    </row>
    <row r="462" spans="14:15" ht="13" x14ac:dyDescent="0.15">
      <c r="N462" s="38">
        <v>6900</v>
      </c>
      <c r="O462" s="26">
        <f t="shared" si="9"/>
        <v>3.1428127565309163</v>
      </c>
    </row>
    <row r="463" spans="14:15" ht="13" x14ac:dyDescent="0.15">
      <c r="N463" s="38">
        <v>6915</v>
      </c>
      <c r="O463" s="26">
        <f t="shared" si="9"/>
        <v>3.1433779708779905</v>
      </c>
    </row>
    <row r="464" spans="14:15" ht="13" x14ac:dyDescent="0.15">
      <c r="N464" s="38">
        <v>6930</v>
      </c>
      <c r="O464" s="26">
        <f t="shared" si="9"/>
        <v>3.1439409572841406</v>
      </c>
    </row>
    <row r="465" spans="14:15" ht="13" x14ac:dyDescent="0.15">
      <c r="N465" s="38">
        <v>6945</v>
      </c>
      <c r="O465" s="26">
        <f t="shared" si="9"/>
        <v>3.1445017285616927</v>
      </c>
    </row>
    <row r="466" spans="14:15" ht="13" x14ac:dyDescent="0.15">
      <c r="N466" s="38">
        <v>6960</v>
      </c>
      <c r="O466" s="26">
        <f t="shared" si="9"/>
        <v>3.1450602974490751</v>
      </c>
    </row>
    <row r="467" spans="14:15" ht="13" x14ac:dyDescent="0.15">
      <c r="N467" s="38">
        <v>6975</v>
      </c>
      <c r="O467" s="26">
        <f t="shared" si="9"/>
        <v>3.145616676611235</v>
      </c>
    </row>
    <row r="468" spans="14:15" ht="13" x14ac:dyDescent="0.15">
      <c r="N468" s="38">
        <v>6990</v>
      </c>
      <c r="O468" s="26">
        <f t="shared" si="9"/>
        <v>3.1461708786400706</v>
      </c>
    </row>
    <row r="469" spans="14:15" ht="13" x14ac:dyDescent="0.15">
      <c r="N469" s="38">
        <v>7005</v>
      </c>
      <c r="O469" s="26">
        <f t="shared" si="9"/>
        <v>3.1467229160548484</v>
      </c>
    </row>
    <row r="470" spans="14:15" ht="13" x14ac:dyDescent="0.15">
      <c r="N470" s="38">
        <v>7020</v>
      </c>
      <c r="O470" s="26">
        <f t="shared" si="9"/>
        <v>3.1472728013026243</v>
      </c>
    </row>
    <row r="471" spans="14:15" ht="13" x14ac:dyDescent="0.15">
      <c r="N471" s="38">
        <v>7035</v>
      </c>
      <c r="O471" s="26">
        <f t="shared" si="9"/>
        <v>3.1478205467586573</v>
      </c>
    </row>
    <row r="472" spans="14:15" ht="13" x14ac:dyDescent="0.15">
      <c r="N472" s="38">
        <v>7050</v>
      </c>
      <c r="O472" s="26">
        <f t="shared" si="9"/>
        <v>3.1483661647268244</v>
      </c>
    </row>
    <row r="473" spans="14:15" ht="13" x14ac:dyDescent="0.15">
      <c r="N473" s="38">
        <v>7065</v>
      </c>
      <c r="O473" s="26">
        <f t="shared" si="9"/>
        <v>3.1489096674400354</v>
      </c>
    </row>
    <row r="474" spans="14:15" ht="13" x14ac:dyDescent="0.15">
      <c r="N474" s="38">
        <v>7080</v>
      </c>
      <c r="O474" s="26">
        <f t="shared" si="9"/>
        <v>3.1494510670606397</v>
      </c>
    </row>
    <row r="475" spans="14:15" ht="13" x14ac:dyDescent="0.15">
      <c r="N475" s="38">
        <v>7095</v>
      </c>
      <c r="O475" s="26">
        <f t="shared" si="9"/>
        <v>3.1499903756808321</v>
      </c>
    </row>
    <row r="476" spans="14:15" ht="13" x14ac:dyDescent="0.15">
      <c r="N476" s="38">
        <v>7110</v>
      </c>
      <c r="O476" s="26">
        <f t="shared" si="9"/>
        <v>3.1505276053230613</v>
      </c>
    </row>
    <row r="477" spans="14:15" ht="13" x14ac:dyDescent="0.15">
      <c r="N477" s="38">
        <v>7125</v>
      </c>
      <c r="O477" s="26">
        <f t="shared" si="9"/>
        <v>3.1510627679404282</v>
      </c>
    </row>
    <row r="478" spans="14:15" ht="13" x14ac:dyDescent="0.15">
      <c r="N478" s="38">
        <v>7140</v>
      </c>
      <c r="O478" s="26">
        <f t="shared" si="9"/>
        <v>3.1515958754170876</v>
      </c>
    </row>
    <row r="479" spans="14:15" ht="13" x14ac:dyDescent="0.15">
      <c r="N479" s="38">
        <v>7155</v>
      </c>
      <c r="O479" s="26">
        <f t="shared" si="9"/>
        <v>3.152126939568646</v>
      </c>
    </row>
    <row r="480" spans="14:15" ht="13" x14ac:dyDescent="0.15">
      <c r="N480" s="38">
        <v>7170</v>
      </c>
      <c r="O480" s="26">
        <f t="shared" si="9"/>
        <v>3.1526559721425578</v>
      </c>
    </row>
    <row r="481" spans="14:15" ht="13" x14ac:dyDescent="0.15">
      <c r="N481" s="38">
        <v>7185</v>
      </c>
      <c r="O481" s="26">
        <f t="shared" si="9"/>
        <v>3.1531829848185176</v>
      </c>
    </row>
    <row r="482" spans="14:15" ht="13" x14ac:dyDescent="0.15">
      <c r="N482" s="38">
        <v>7200</v>
      </c>
      <c r="O482" s="26">
        <f t="shared" si="9"/>
        <v>3.1537079892088489</v>
      </c>
    </row>
    <row r="483" spans="14:15" ht="13" x14ac:dyDescent="0.15">
      <c r="N483" s="38">
        <v>7215</v>
      </c>
      <c r="O483" s="26">
        <f t="shared" si="9"/>
        <v>3.1542309968588969</v>
      </c>
    </row>
    <row r="484" spans="14:15" ht="13" x14ac:dyDescent="0.15">
      <c r="N484" s="38">
        <v>7230</v>
      </c>
      <c r="O484" s="26">
        <f t="shared" si="9"/>
        <v>3.154752019247411</v>
      </c>
    </row>
    <row r="485" spans="14:15" ht="13" x14ac:dyDescent="0.15">
      <c r="N485" s="38">
        <v>7245</v>
      </c>
      <c r="O485" s="26">
        <f t="shared" si="9"/>
        <v>3.1552710677869333</v>
      </c>
    </row>
    <row r="486" spans="14:15" ht="13" x14ac:dyDescent="0.15">
      <c r="N486" s="38">
        <v>7260</v>
      </c>
      <c r="O486" s="26">
        <f t="shared" si="9"/>
        <v>3.1557881538241759</v>
      </c>
    </row>
    <row r="487" spans="14:15" ht="13" x14ac:dyDescent="0.15">
      <c r="N487" s="38">
        <v>7275</v>
      </c>
      <c r="O487" s="26">
        <f t="shared" si="9"/>
        <v>3.1563032886404008</v>
      </c>
    </row>
    <row r="488" spans="14:15" ht="13" x14ac:dyDescent="0.15">
      <c r="N488" s="38">
        <v>7290</v>
      </c>
      <c r="O488" s="26">
        <f t="shared" si="9"/>
        <v>3.1568164834518031</v>
      </c>
    </row>
    <row r="489" spans="14:15" ht="13" x14ac:dyDescent="0.15">
      <c r="N489" s="38">
        <v>7305</v>
      </c>
      <c r="O489" s="26">
        <f t="shared" si="9"/>
        <v>3.1573277494098804</v>
      </c>
    </row>
    <row r="490" spans="14:15" ht="13" x14ac:dyDescent="0.15">
      <c r="N490" s="38">
        <v>7320</v>
      </c>
      <c r="O490" s="26">
        <f t="shared" si="9"/>
        <v>3.1578370976018082</v>
      </c>
    </row>
    <row r="491" spans="14:15" ht="13" x14ac:dyDescent="0.15">
      <c r="N491" s="38">
        <v>7335</v>
      </c>
      <c r="O491" s="26">
        <f t="shared" si="9"/>
        <v>3.1583445390508107</v>
      </c>
    </row>
    <row r="492" spans="14:15" ht="13" x14ac:dyDescent="0.15">
      <c r="N492" s="38">
        <v>7350</v>
      </c>
      <c r="O492" s="26">
        <f t="shared" si="9"/>
        <v>3.1588500847165282</v>
      </c>
    </row>
    <row r="493" spans="14:15" ht="13" x14ac:dyDescent="0.15">
      <c r="N493" s="38">
        <v>7365</v>
      </c>
      <c r="O493" s="26">
        <f t="shared" si="9"/>
        <v>3.1593537454953902</v>
      </c>
    </row>
    <row r="494" spans="14:15" ht="13" x14ac:dyDescent="0.15">
      <c r="N494" s="38">
        <v>7380</v>
      </c>
      <c r="O494" s="26">
        <f t="shared" si="9"/>
        <v>3.159855532220968</v>
      </c>
    </row>
    <row r="495" spans="14:15" ht="13" x14ac:dyDescent="0.15">
      <c r="N495" s="38">
        <v>7395</v>
      </c>
      <c r="O495" s="26">
        <f t="shared" si="9"/>
        <v>3.1603554556643507</v>
      </c>
    </row>
    <row r="496" spans="14:15" ht="13" x14ac:dyDescent="0.15">
      <c r="N496" s="38">
        <v>7410</v>
      </c>
      <c r="O496" s="26">
        <f t="shared" si="9"/>
        <v>3.1608535265344964</v>
      </c>
    </row>
    <row r="497" spans="14:15" ht="13" x14ac:dyDescent="0.15">
      <c r="N497" s="38">
        <v>7425</v>
      </c>
      <c r="O497" s="26">
        <f t="shared" si="9"/>
        <v>3.161349755478593</v>
      </c>
    </row>
    <row r="498" spans="14:15" ht="13" x14ac:dyDescent="0.15">
      <c r="N498" s="38">
        <v>7440</v>
      </c>
      <c r="O498" s="26">
        <f t="shared" si="9"/>
        <v>3.1618441530824173</v>
      </c>
    </row>
    <row r="499" spans="14:15" ht="13" x14ac:dyDescent="0.15">
      <c r="N499" s="38">
        <v>7455</v>
      </c>
      <c r="O499" s="26">
        <f t="shared" si="9"/>
        <v>3.1623367298706855</v>
      </c>
    </row>
    <row r="500" spans="14:15" ht="13" x14ac:dyDescent="0.15">
      <c r="N500" s="38">
        <v>7470</v>
      </c>
      <c r="O500" s="26">
        <f t="shared" si="9"/>
        <v>3.1628274963074068</v>
      </c>
    </row>
    <row r="501" spans="14:15" ht="13" x14ac:dyDescent="0.15">
      <c r="N501" s="38">
        <v>7485</v>
      </c>
      <c r="O501" s="26">
        <f t="shared" si="9"/>
        <v>3.1633164627962351</v>
      </c>
    </row>
    <row r="502" spans="14:15" ht="13" x14ac:dyDescent="0.15">
      <c r="N502" s="38">
        <v>7500</v>
      </c>
      <c r="O502" s="26">
        <f t="shared" si="9"/>
        <v>3.1638036396808129</v>
      </c>
    </row>
    <row r="503" spans="14:15" ht="13" x14ac:dyDescent="0.15">
      <c r="N503" s="38">
        <v>7515</v>
      </c>
      <c r="O503" s="26">
        <f t="shared" si="9"/>
        <v>3.1642890372451236</v>
      </c>
    </row>
    <row r="504" spans="14:15" ht="13" x14ac:dyDescent="0.15">
      <c r="N504" s="38">
        <v>7530</v>
      </c>
      <c r="O504" s="26">
        <f t="shared" si="9"/>
        <v>3.1647726657138291</v>
      </c>
    </row>
    <row r="505" spans="14:15" ht="13" x14ac:dyDescent="0.15">
      <c r="N505" s="38">
        <v>7545</v>
      </c>
      <c r="O505" s="26">
        <f t="shared" si="9"/>
        <v>3.1652545352526182</v>
      </c>
    </row>
    <row r="506" spans="14:15" ht="13" x14ac:dyDescent="0.15">
      <c r="N506" s="38">
        <v>7560</v>
      </c>
      <c r="O506" s="26">
        <f t="shared" si="9"/>
        <v>3.1657346559685413</v>
      </c>
    </row>
    <row r="507" spans="14:15" ht="13" x14ac:dyDescent="0.15">
      <c r="N507" s="38">
        <v>7575</v>
      </c>
      <c r="O507" s="26">
        <f t="shared" si="9"/>
        <v>3.1662130379103512</v>
      </c>
    </row>
    <row r="508" spans="14:15" ht="13" x14ac:dyDescent="0.15">
      <c r="N508" s="38">
        <v>7590</v>
      </c>
      <c r="O508" s="26">
        <f t="shared" si="9"/>
        <v>3.166689691068842</v>
      </c>
    </row>
    <row r="509" spans="14:15" ht="13" x14ac:dyDescent="0.15">
      <c r="N509" s="38">
        <v>7605</v>
      </c>
      <c r="O509" s="26">
        <f t="shared" si="9"/>
        <v>3.1671646253771764</v>
      </c>
    </row>
    <row r="510" spans="14:15" ht="13" x14ac:dyDescent="0.15">
      <c r="N510" s="38">
        <v>7620</v>
      </c>
      <c r="O510" s="26">
        <f t="shared" si="9"/>
        <v>3.1676378507112259</v>
      </c>
    </row>
    <row r="511" spans="14:15" ht="13" x14ac:dyDescent="0.15">
      <c r="N511" s="38">
        <v>7635</v>
      </c>
      <c r="O511" s="26">
        <f t="shared" si="9"/>
        <v>3.1681093768898956</v>
      </c>
    </row>
    <row r="512" spans="14:15" ht="13" x14ac:dyDescent="0.15">
      <c r="N512" s="38">
        <v>7650</v>
      </c>
      <c r="O512" s="26">
        <f t="shared" si="9"/>
        <v>3.1685792136754563</v>
      </c>
    </row>
    <row r="513" spans="14:15" ht="13" x14ac:dyDescent="0.15">
      <c r="N513" s="38">
        <v>7665</v>
      </c>
      <c r="O513" s="26">
        <f t="shared" si="9"/>
        <v>3.1690473707738693</v>
      </c>
    </row>
    <row r="514" spans="14:15" ht="13" x14ac:dyDescent="0.15">
      <c r="N514" s="38">
        <v>7680</v>
      </c>
      <c r="O514" s="26">
        <f t="shared" si="9"/>
        <v>3.1695138578351099</v>
      </c>
    </row>
    <row r="515" spans="14:15" ht="13" x14ac:dyDescent="0.15">
      <c r="N515" s="38">
        <v>7695</v>
      </c>
      <c r="O515" s="26">
        <f t="shared" ref="O515:O578" si="10">$B$22-($B$26*EXP(-$B$23*N515))-($B$27*EXP(-$B$24*N515))-($B$28*EXP(-$B$25*N515))</f>
        <v>3.1699786844534952</v>
      </c>
    </row>
    <row r="516" spans="14:15" ht="13" x14ac:dyDescent="0.15">
      <c r="N516" s="38">
        <v>7710</v>
      </c>
      <c r="O516" s="26">
        <f t="shared" si="10"/>
        <v>3.1704418601680011</v>
      </c>
    </row>
    <row r="517" spans="14:15" ht="13" x14ac:dyDescent="0.15">
      <c r="N517" s="38">
        <v>7725</v>
      </c>
      <c r="O517" s="26">
        <f t="shared" si="10"/>
        <v>3.1709033944625808</v>
      </c>
    </row>
    <row r="518" spans="14:15" ht="13" x14ac:dyDescent="0.15">
      <c r="N518" s="38">
        <v>7740</v>
      </c>
      <c r="O518" s="26">
        <f t="shared" si="10"/>
        <v>3.1713632967664873</v>
      </c>
    </row>
    <row r="519" spans="14:15" ht="13" x14ac:dyDescent="0.15">
      <c r="N519" s="38">
        <v>7755</v>
      </c>
      <c r="O519" s="26">
        <f t="shared" si="10"/>
        <v>3.1718215764545814</v>
      </c>
    </row>
    <row r="520" spans="14:15" ht="13" x14ac:dyDescent="0.15">
      <c r="N520" s="38">
        <v>7770</v>
      </c>
      <c r="O520" s="26">
        <f t="shared" si="10"/>
        <v>3.1722782428476517</v>
      </c>
    </row>
    <row r="521" spans="14:15" ht="13" x14ac:dyDescent="0.15">
      <c r="N521" s="38">
        <v>7785</v>
      </c>
      <c r="O521" s="26">
        <f t="shared" si="10"/>
        <v>3.1727333052127245</v>
      </c>
    </row>
    <row r="522" spans="14:15" ht="13" x14ac:dyDescent="0.15">
      <c r="N522" s="38">
        <v>7800</v>
      </c>
      <c r="O522" s="26">
        <f t="shared" si="10"/>
        <v>3.1731867727633736</v>
      </c>
    </row>
    <row r="523" spans="14:15" ht="13" x14ac:dyDescent="0.15">
      <c r="N523" s="38">
        <v>7815</v>
      </c>
      <c r="O523" s="26">
        <f t="shared" si="10"/>
        <v>3.1736386546600288</v>
      </c>
    </row>
    <row r="524" spans="14:15" ht="13" x14ac:dyDescent="0.15">
      <c r="N524" s="38">
        <v>7830</v>
      </c>
      <c r="O524" s="26">
        <f t="shared" si="10"/>
        <v>3.1740889600102813</v>
      </c>
    </row>
    <row r="525" spans="14:15" ht="13" x14ac:dyDescent="0.15">
      <c r="N525" s="38">
        <v>7845</v>
      </c>
      <c r="O525" s="26">
        <f t="shared" si="10"/>
        <v>3.1745376978691917</v>
      </c>
    </row>
    <row r="526" spans="14:15" ht="13" x14ac:dyDescent="0.15">
      <c r="N526" s="38">
        <v>7860</v>
      </c>
      <c r="O526" s="26">
        <f t="shared" si="10"/>
        <v>3.1749848772395897</v>
      </c>
    </row>
    <row r="527" spans="14:15" ht="13" x14ac:dyDescent="0.15">
      <c r="N527" s="38">
        <v>7875</v>
      </c>
      <c r="O527" s="26">
        <f t="shared" si="10"/>
        <v>3.1754305070723747</v>
      </c>
    </row>
    <row r="528" spans="14:15" ht="13" x14ac:dyDescent="0.15">
      <c r="N528" s="38">
        <v>7890</v>
      </c>
      <c r="O528" s="26">
        <f t="shared" si="10"/>
        <v>3.1758745962668193</v>
      </c>
    </row>
    <row r="529" spans="14:15" ht="13" x14ac:dyDescent="0.15">
      <c r="N529" s="38">
        <v>7905</v>
      </c>
      <c r="O529" s="26">
        <f t="shared" si="10"/>
        <v>3.1763171536708672</v>
      </c>
    </row>
    <row r="530" spans="14:15" ht="13" x14ac:dyDescent="0.15">
      <c r="N530" s="38">
        <v>7920</v>
      </c>
      <c r="O530" s="26">
        <f t="shared" si="10"/>
        <v>3.1767581880814237</v>
      </c>
    </row>
    <row r="531" spans="14:15" ht="13" x14ac:dyDescent="0.15">
      <c r="N531" s="38">
        <v>7935</v>
      </c>
      <c r="O531" s="26">
        <f t="shared" si="10"/>
        <v>3.1771977082446545</v>
      </c>
    </row>
    <row r="532" spans="14:15" ht="13" x14ac:dyDescent="0.15">
      <c r="N532" s="38">
        <v>7950</v>
      </c>
      <c r="O532" s="26">
        <f t="shared" si="10"/>
        <v>3.1776357228562757</v>
      </c>
    </row>
    <row r="533" spans="14:15" ht="13" x14ac:dyDescent="0.15">
      <c r="N533" s="38">
        <v>7965</v>
      </c>
      <c r="O533" s="26">
        <f t="shared" si="10"/>
        <v>3.1780722405618507</v>
      </c>
    </row>
    <row r="534" spans="14:15" ht="13" x14ac:dyDescent="0.15">
      <c r="N534" s="38">
        <v>7980</v>
      </c>
      <c r="O534" s="26">
        <f t="shared" si="10"/>
        <v>3.1785072699570707</v>
      </c>
    </row>
    <row r="535" spans="14:15" ht="13" x14ac:dyDescent="0.15">
      <c r="N535" s="38">
        <v>7995</v>
      </c>
      <c r="O535" s="26">
        <f t="shared" si="10"/>
        <v>3.1789408195880506</v>
      </c>
    </row>
    <row r="536" spans="14:15" ht="13" x14ac:dyDescent="0.15">
      <c r="N536" s="38">
        <v>8010</v>
      </c>
      <c r="O536" s="26">
        <f t="shared" si="10"/>
        <v>3.179372897951608</v>
      </c>
    </row>
    <row r="537" spans="14:15" ht="13" x14ac:dyDescent="0.15">
      <c r="N537" s="38">
        <v>8025</v>
      </c>
      <c r="O537" s="26">
        <f t="shared" si="10"/>
        <v>3.1798035134955542</v>
      </c>
    </row>
    <row r="538" spans="14:15" ht="13" x14ac:dyDescent="0.15">
      <c r="N538" s="38">
        <v>8040</v>
      </c>
      <c r="O538" s="26">
        <f t="shared" si="10"/>
        <v>3.1802326746189697</v>
      </c>
    </row>
    <row r="539" spans="14:15" ht="13" x14ac:dyDescent="0.15">
      <c r="N539" s="38">
        <v>8055</v>
      </c>
      <c r="O539" s="26">
        <f t="shared" si="10"/>
        <v>3.180660389672493</v>
      </c>
    </row>
    <row r="540" spans="14:15" ht="13" x14ac:dyDescent="0.15">
      <c r="N540" s="38">
        <v>8070</v>
      </c>
      <c r="O540" s="26">
        <f t="shared" si="10"/>
        <v>3.1810866669585938</v>
      </c>
    </row>
    <row r="541" spans="14:15" ht="13" x14ac:dyDescent="0.15">
      <c r="N541" s="38">
        <v>8085</v>
      </c>
      <c r="O541" s="26">
        <f t="shared" si="10"/>
        <v>3.1815115147318531</v>
      </c>
    </row>
    <row r="542" spans="14:15" ht="13" x14ac:dyDescent="0.15">
      <c r="N542" s="38">
        <v>8100</v>
      </c>
      <c r="O542" s="26">
        <f t="shared" si="10"/>
        <v>3.1819349411992404</v>
      </c>
    </row>
    <row r="543" spans="14:15" ht="13" x14ac:dyDescent="0.15">
      <c r="N543" s="38">
        <v>8115</v>
      </c>
      <c r="O543" s="26">
        <f t="shared" si="10"/>
        <v>3.1823569545203876</v>
      </c>
    </row>
    <row r="544" spans="14:15" ht="13" x14ac:dyDescent="0.15">
      <c r="N544" s="38">
        <v>8130</v>
      </c>
      <c r="O544" s="26">
        <f t="shared" si="10"/>
        <v>3.1827775628078623</v>
      </c>
    </row>
    <row r="545" spans="14:15" ht="13" x14ac:dyDescent="0.15">
      <c r="N545" s="38">
        <v>8145</v>
      </c>
      <c r="O545" s="26">
        <f t="shared" si="10"/>
        <v>3.1831967741274356</v>
      </c>
    </row>
    <row r="546" spans="14:15" ht="13" x14ac:dyDescent="0.15">
      <c r="N546" s="38">
        <v>8160</v>
      </c>
      <c r="O546" s="26">
        <f t="shared" si="10"/>
        <v>3.1836145964983587</v>
      </c>
    </row>
    <row r="547" spans="14:15" ht="13" x14ac:dyDescent="0.15">
      <c r="N547" s="38">
        <v>8175</v>
      </c>
      <c r="O547" s="26">
        <f t="shared" si="10"/>
        <v>3.1840310378936287</v>
      </c>
    </row>
    <row r="548" spans="14:15" ht="13" x14ac:dyDescent="0.15">
      <c r="N548" s="38">
        <v>8190</v>
      </c>
      <c r="O548" s="26">
        <f t="shared" si="10"/>
        <v>3.1844461062402507</v>
      </c>
    </row>
    <row r="549" spans="14:15" ht="13" x14ac:dyDescent="0.15">
      <c r="N549" s="38">
        <v>8205</v>
      </c>
      <c r="O549" s="26">
        <f t="shared" si="10"/>
        <v>3.1848598094195086</v>
      </c>
    </row>
    <row r="550" spans="14:15" ht="13" x14ac:dyDescent="0.15">
      <c r="N550" s="38">
        <v>8220</v>
      </c>
      <c r="O550" s="26">
        <f t="shared" si="10"/>
        <v>3.1852721552672287</v>
      </c>
    </row>
    <row r="551" spans="14:15" ht="13" x14ac:dyDescent="0.15">
      <c r="N551" s="38">
        <v>8235</v>
      </c>
      <c r="O551" s="26">
        <f t="shared" si="10"/>
        <v>3.1856831515740396</v>
      </c>
    </row>
    <row r="552" spans="14:15" ht="13" x14ac:dyDescent="0.15">
      <c r="N552" s="38">
        <v>8250</v>
      </c>
      <c r="O552" s="26">
        <f t="shared" si="10"/>
        <v>3.1860928060856306</v>
      </c>
    </row>
    <row r="553" spans="14:15" ht="13" x14ac:dyDescent="0.15">
      <c r="N553" s="38">
        <v>8265</v>
      </c>
      <c r="O553" s="26">
        <f t="shared" si="10"/>
        <v>3.1865011265030194</v>
      </c>
    </row>
    <row r="554" spans="14:15" ht="13" x14ac:dyDescent="0.15">
      <c r="N554" s="38">
        <v>8280</v>
      </c>
      <c r="O554" s="26">
        <f t="shared" si="10"/>
        <v>3.1869081204828005</v>
      </c>
    </row>
    <row r="555" spans="14:15" ht="13" x14ac:dyDescent="0.15">
      <c r="N555" s="38">
        <v>8295</v>
      </c>
      <c r="O555" s="26">
        <f t="shared" si="10"/>
        <v>3.1873137956374045</v>
      </c>
    </row>
    <row r="556" spans="14:15" ht="13" x14ac:dyDescent="0.15">
      <c r="N556" s="38">
        <v>8310</v>
      </c>
      <c r="O556" s="26">
        <f t="shared" si="10"/>
        <v>3.1877181595353576</v>
      </c>
    </row>
    <row r="557" spans="14:15" ht="13" x14ac:dyDescent="0.15">
      <c r="N557" s="38">
        <v>8325</v>
      </c>
      <c r="O557" s="26">
        <f t="shared" si="10"/>
        <v>3.1881212197015296</v>
      </c>
    </row>
    <row r="558" spans="14:15" ht="13" x14ac:dyDescent="0.15">
      <c r="N558" s="38">
        <v>8340</v>
      </c>
      <c r="O558" s="26">
        <f t="shared" si="10"/>
        <v>3.1885229836173847</v>
      </c>
    </row>
    <row r="559" spans="14:15" ht="13" x14ac:dyDescent="0.15">
      <c r="N559" s="38">
        <v>8355</v>
      </c>
      <c r="O559" s="26">
        <f t="shared" si="10"/>
        <v>3.1889234587212343</v>
      </c>
    </row>
    <row r="560" spans="14:15" ht="13" x14ac:dyDescent="0.15">
      <c r="N560" s="38">
        <v>8370</v>
      </c>
      <c r="O560" s="26">
        <f t="shared" si="10"/>
        <v>3.1893226524084897</v>
      </c>
    </row>
    <row r="561" spans="14:15" ht="13" x14ac:dyDescent="0.15">
      <c r="N561" s="38">
        <v>8385</v>
      </c>
      <c r="O561" s="26">
        <f t="shared" si="10"/>
        <v>3.1897205720319013</v>
      </c>
    </row>
    <row r="562" spans="14:15" ht="13" x14ac:dyDescent="0.15">
      <c r="N562" s="38">
        <v>8400</v>
      </c>
      <c r="O562" s="26">
        <f t="shared" si="10"/>
        <v>3.1901172249018117</v>
      </c>
    </row>
    <row r="563" spans="14:15" ht="13" x14ac:dyDescent="0.15">
      <c r="N563" s="38">
        <v>8415</v>
      </c>
      <c r="O563" s="26">
        <f t="shared" si="10"/>
        <v>3.1905126182863972</v>
      </c>
    </row>
    <row r="564" spans="14:15" ht="13" x14ac:dyDescent="0.15">
      <c r="N564" s="38">
        <v>8430</v>
      </c>
      <c r="O564" s="26">
        <f t="shared" si="10"/>
        <v>3.1909067594119094</v>
      </c>
    </row>
    <row r="565" spans="14:15" ht="13" x14ac:dyDescent="0.15">
      <c r="N565" s="38">
        <v>8445</v>
      </c>
      <c r="O565" s="26">
        <f t="shared" si="10"/>
        <v>3.191299655462922</v>
      </c>
    </row>
    <row r="566" spans="14:15" ht="13" x14ac:dyDescent="0.15">
      <c r="N566" s="38">
        <v>8460</v>
      </c>
      <c r="O566" s="26">
        <f t="shared" si="10"/>
        <v>3.1916913135825666</v>
      </c>
    </row>
    <row r="567" spans="14:15" ht="13" x14ac:dyDescent="0.15">
      <c r="N567" s="38">
        <v>8475</v>
      </c>
      <c r="O567" s="26">
        <f t="shared" si="10"/>
        <v>3.1920817408727737</v>
      </c>
    </row>
    <row r="568" spans="14:15" ht="13" x14ac:dyDescent="0.15">
      <c r="N568" s="38">
        <v>8490</v>
      </c>
      <c r="O568" s="26">
        <f t="shared" si="10"/>
        <v>3.1924709443945112</v>
      </c>
    </row>
    <row r="569" spans="14:15" ht="13" x14ac:dyDescent="0.15">
      <c r="N569" s="38">
        <v>8505</v>
      </c>
      <c r="O569" s="26">
        <f t="shared" si="10"/>
        <v>3.1928589311680167</v>
      </c>
    </row>
    <row r="570" spans="14:15" ht="13" x14ac:dyDescent="0.15">
      <c r="N570" s="38">
        <v>8520</v>
      </c>
      <c r="O570" s="26">
        <f t="shared" si="10"/>
        <v>3.1932457081730385</v>
      </c>
    </row>
    <row r="571" spans="14:15" ht="13" x14ac:dyDescent="0.15">
      <c r="N571" s="38">
        <v>8535</v>
      </c>
      <c r="O571" s="26">
        <f t="shared" si="10"/>
        <v>3.193631282349064</v>
      </c>
    </row>
    <row r="572" spans="14:15" ht="13" x14ac:dyDescent="0.15">
      <c r="N572" s="38">
        <v>8550</v>
      </c>
      <c r="O572" s="26">
        <f t="shared" si="10"/>
        <v>3.1940156605955554</v>
      </c>
    </row>
    <row r="573" spans="14:15" ht="13" x14ac:dyDescent="0.15">
      <c r="N573" s="38">
        <v>8565</v>
      </c>
      <c r="O573" s="26">
        <f t="shared" si="10"/>
        <v>3.1943988497721776</v>
      </c>
    </row>
    <row r="574" spans="14:15" ht="13" x14ac:dyDescent="0.15">
      <c r="N574" s="38">
        <v>8580</v>
      </c>
      <c r="O574" s="26">
        <f t="shared" si="10"/>
        <v>3.1947808566990306</v>
      </c>
    </row>
    <row r="575" spans="14:15" ht="13" x14ac:dyDescent="0.15">
      <c r="N575" s="38">
        <v>8595</v>
      </c>
      <c r="O575" s="26">
        <f t="shared" si="10"/>
        <v>3.1951616881568743</v>
      </c>
    </row>
    <row r="576" spans="14:15" ht="13" x14ac:dyDescent="0.15">
      <c r="N576" s="38">
        <v>8610</v>
      </c>
      <c r="O576" s="26">
        <f t="shared" si="10"/>
        <v>3.1955413508873596</v>
      </c>
    </row>
    <row r="577" spans="14:15" ht="13" x14ac:dyDescent="0.15">
      <c r="N577" s="38">
        <v>8625</v>
      </c>
      <c r="O577" s="26">
        <f t="shared" si="10"/>
        <v>3.195919851593251</v>
      </c>
    </row>
    <row r="578" spans="14:15" ht="13" x14ac:dyDescent="0.15">
      <c r="N578" s="38">
        <v>8640</v>
      </c>
      <c r="O578" s="26">
        <f t="shared" si="10"/>
        <v>3.1962971969386516</v>
      </c>
    </row>
    <row r="579" spans="14:15" ht="13" x14ac:dyDescent="0.15">
      <c r="N579" s="38">
        <v>8655</v>
      </c>
      <c r="O579" s="26">
        <f t="shared" ref="O579:O642" si="11">$B$22-($B$26*EXP(-$B$23*N579))-($B$27*EXP(-$B$24*N579))-($B$28*EXP(-$B$25*N579))</f>
        <v>3.1966733935492266</v>
      </c>
    </row>
    <row r="580" spans="14:15" ht="13" x14ac:dyDescent="0.15">
      <c r="N580" s="38">
        <v>8670</v>
      </c>
      <c r="O580" s="26">
        <f t="shared" si="11"/>
        <v>3.1970484480124242</v>
      </c>
    </row>
    <row r="581" spans="14:15" ht="13" x14ac:dyDescent="0.15">
      <c r="N581" s="38">
        <v>8685</v>
      </c>
      <c r="O581" s="26">
        <f t="shared" si="11"/>
        <v>3.1974223668776967</v>
      </c>
    </row>
    <row r="582" spans="14:15" ht="13" x14ac:dyDescent="0.15">
      <c r="N582" s="38">
        <v>8700</v>
      </c>
      <c r="O582" s="26">
        <f t="shared" si="11"/>
        <v>3.1977951566567206</v>
      </c>
    </row>
    <row r="583" spans="14:15" ht="13" x14ac:dyDescent="0.15">
      <c r="N583" s="38">
        <v>8715</v>
      </c>
      <c r="O583" s="26">
        <f t="shared" si="11"/>
        <v>3.1981668238236107</v>
      </c>
    </row>
    <row r="584" spans="14:15" ht="13" x14ac:dyDescent="0.15">
      <c r="N584" s="38">
        <v>8730</v>
      </c>
      <c r="O584" s="26">
        <f t="shared" si="11"/>
        <v>3.1985373748151433</v>
      </c>
    </row>
    <row r="585" spans="14:15" ht="13" x14ac:dyDescent="0.15">
      <c r="N585" s="38">
        <v>8745</v>
      </c>
      <c r="O585" s="26">
        <f t="shared" si="11"/>
        <v>3.1989068160309628</v>
      </c>
    </row>
    <row r="586" spans="14:15" ht="13" x14ac:dyDescent="0.15">
      <c r="N586" s="38">
        <v>8760</v>
      </c>
      <c r="O586" s="26">
        <f t="shared" si="11"/>
        <v>3.1992751538338062</v>
      </c>
    </row>
    <row r="587" spans="14:15" ht="13" x14ac:dyDescent="0.15">
      <c r="N587" s="38">
        <v>8775</v>
      </c>
      <c r="O587" s="26">
        <f t="shared" si="11"/>
        <v>3.1996423945497057</v>
      </c>
    </row>
    <row r="588" spans="14:15" ht="13" x14ac:dyDescent="0.15">
      <c r="N588" s="38">
        <v>8790</v>
      </c>
      <c r="O588" s="26">
        <f t="shared" si="11"/>
        <v>3.2000085444682087</v>
      </c>
    </row>
    <row r="589" spans="14:15" ht="13" x14ac:dyDescent="0.15">
      <c r="N589" s="38">
        <v>8805</v>
      </c>
      <c r="O589" s="26">
        <f t="shared" si="11"/>
        <v>3.2003736098425843</v>
      </c>
    </row>
    <row r="590" spans="14:15" ht="13" x14ac:dyDescent="0.15">
      <c r="N590" s="38">
        <v>8820</v>
      </c>
      <c r="O590" s="26">
        <f t="shared" si="11"/>
        <v>3.2007375968900309</v>
      </c>
    </row>
    <row r="591" spans="14:15" ht="13" x14ac:dyDescent="0.15">
      <c r="N591" s="38">
        <v>8835</v>
      </c>
      <c r="O591" s="26">
        <f t="shared" si="11"/>
        <v>3.20110051179189</v>
      </c>
    </row>
    <row r="592" spans="14:15" ht="13" x14ac:dyDescent="0.15">
      <c r="N592" s="38">
        <v>8850</v>
      </c>
      <c r="O592" s="26">
        <f t="shared" si="11"/>
        <v>3.2014623606938457</v>
      </c>
    </row>
    <row r="593" spans="14:15" ht="13" x14ac:dyDescent="0.15">
      <c r="N593" s="38">
        <v>8865</v>
      </c>
      <c r="O593" s="26">
        <f t="shared" si="11"/>
        <v>3.2018231497061365</v>
      </c>
    </row>
    <row r="594" spans="14:15" ht="13" x14ac:dyDescent="0.15">
      <c r="N594" s="38">
        <v>8880</v>
      </c>
      <c r="O594" s="26">
        <f t="shared" si="11"/>
        <v>3.2021828849037579</v>
      </c>
    </row>
    <row r="595" spans="14:15" ht="13" x14ac:dyDescent="0.15">
      <c r="N595" s="38">
        <v>8895</v>
      </c>
      <c r="O595" s="26">
        <f t="shared" si="11"/>
        <v>3.2025415723266635</v>
      </c>
    </row>
    <row r="596" spans="14:15" ht="13" x14ac:dyDescent="0.15">
      <c r="N596" s="38">
        <v>8910</v>
      </c>
      <c r="O596" s="26">
        <f t="shared" si="11"/>
        <v>3.2028992179799705</v>
      </c>
    </row>
    <row r="597" spans="14:15" ht="13" x14ac:dyDescent="0.15">
      <c r="N597" s="38">
        <v>8925</v>
      </c>
      <c r="O597" s="26">
        <f t="shared" si="11"/>
        <v>3.2032558278341581</v>
      </c>
    </row>
    <row r="598" spans="14:15" ht="13" x14ac:dyDescent="0.15">
      <c r="N598" s="38">
        <v>8940</v>
      </c>
      <c r="O598" s="26">
        <f t="shared" si="11"/>
        <v>3.2036114078252673</v>
      </c>
    </row>
    <row r="599" spans="14:15" ht="13" x14ac:dyDescent="0.15">
      <c r="N599" s="38">
        <v>8955</v>
      </c>
      <c r="O599" s="26">
        <f t="shared" si="11"/>
        <v>3.2039659638551026</v>
      </c>
    </row>
    <row r="600" spans="14:15" ht="13" x14ac:dyDescent="0.15">
      <c r="N600" s="38">
        <v>8970</v>
      </c>
      <c r="O600" s="26">
        <f t="shared" si="11"/>
        <v>3.2043195017914261</v>
      </c>
    </row>
    <row r="601" spans="14:15" ht="13" x14ac:dyDescent="0.15">
      <c r="N601" s="38">
        <v>8985</v>
      </c>
      <c r="O601" s="26">
        <f t="shared" si="11"/>
        <v>3.2046720274681535</v>
      </c>
    </row>
    <row r="602" spans="14:15" ht="13" x14ac:dyDescent="0.15">
      <c r="N602" s="38">
        <v>9000</v>
      </c>
      <c r="O602" s="26">
        <f t="shared" si="11"/>
        <v>3.2050235466855552</v>
      </c>
    </row>
    <row r="603" spans="14:15" ht="13" x14ac:dyDescent="0.15">
      <c r="N603" s="38">
        <v>9015</v>
      </c>
      <c r="O603" s="26">
        <f t="shared" si="11"/>
        <v>3.2053740652104414</v>
      </c>
    </row>
    <row r="604" spans="14:15" ht="13" x14ac:dyDescent="0.15">
      <c r="N604" s="38">
        <v>9030</v>
      </c>
      <c r="O604" s="26">
        <f t="shared" si="11"/>
        <v>3.2057235887763644</v>
      </c>
    </row>
    <row r="605" spans="14:15" ht="13" x14ac:dyDescent="0.15">
      <c r="N605" s="38">
        <v>9045</v>
      </c>
      <c r="O605" s="26">
        <f t="shared" si="11"/>
        <v>3.2060721230838007</v>
      </c>
    </row>
    <row r="606" spans="14:15" ht="13" x14ac:dyDescent="0.15">
      <c r="N606" s="38">
        <v>9060</v>
      </c>
      <c r="O606" s="26">
        <f t="shared" si="11"/>
        <v>3.2064196738003501</v>
      </c>
    </row>
    <row r="607" spans="14:15" ht="13" x14ac:dyDescent="0.15">
      <c r="N607" s="38">
        <v>9075</v>
      </c>
      <c r="O607" s="26">
        <f t="shared" si="11"/>
        <v>3.2067662465609228</v>
      </c>
    </row>
    <row r="608" spans="14:15" ht="13" x14ac:dyDescent="0.15">
      <c r="N608" s="38">
        <v>9090</v>
      </c>
      <c r="O608" s="26">
        <f t="shared" si="11"/>
        <v>3.2071118469679245</v>
      </c>
    </row>
    <row r="609" spans="14:15" ht="13" x14ac:dyDescent="0.15">
      <c r="N609" s="38">
        <v>9105</v>
      </c>
      <c r="O609" s="26">
        <f t="shared" si="11"/>
        <v>3.2074564805914489</v>
      </c>
    </row>
    <row r="610" spans="14:15" ht="13" x14ac:dyDescent="0.15">
      <c r="N610" s="38">
        <v>9120</v>
      </c>
      <c r="O610" s="26">
        <f t="shared" si="11"/>
        <v>3.2078001529694626</v>
      </c>
    </row>
    <row r="611" spans="14:15" ht="13" x14ac:dyDescent="0.15">
      <c r="N611" s="38">
        <v>9135</v>
      </c>
      <c r="O611" s="26">
        <f t="shared" si="11"/>
        <v>3.208142869607987</v>
      </c>
    </row>
    <row r="612" spans="14:15" ht="13" x14ac:dyDescent="0.15">
      <c r="N612" s="38">
        <v>9150</v>
      </c>
      <c r="O612" s="26">
        <f t="shared" si="11"/>
        <v>3.2084846359812875</v>
      </c>
    </row>
    <row r="613" spans="14:15" ht="13" x14ac:dyDescent="0.15">
      <c r="N613" s="38">
        <v>9165</v>
      </c>
      <c r="O613" s="26">
        <f t="shared" si="11"/>
        <v>3.2088254575320523</v>
      </c>
    </row>
    <row r="614" spans="14:15" ht="13" x14ac:dyDescent="0.15">
      <c r="N614" s="38">
        <v>9180</v>
      </c>
      <c r="O614" s="26">
        <f t="shared" si="11"/>
        <v>3.2091653396715794</v>
      </c>
    </row>
    <row r="615" spans="14:15" ht="13" x14ac:dyDescent="0.15">
      <c r="N615" s="38">
        <v>9195</v>
      </c>
      <c r="O615" s="26">
        <f t="shared" si="11"/>
        <v>3.2095042877799536</v>
      </c>
    </row>
    <row r="616" spans="14:15" ht="13" x14ac:dyDescent="0.15">
      <c r="N616" s="38">
        <v>9210</v>
      </c>
      <c r="O616" s="26">
        <f t="shared" si="11"/>
        <v>3.2098423072062268</v>
      </c>
    </row>
    <row r="617" spans="14:15" ht="13" x14ac:dyDescent="0.15">
      <c r="N617" s="38">
        <v>9225</v>
      </c>
      <c r="O617" s="26">
        <f t="shared" si="11"/>
        <v>3.2101794032686</v>
      </c>
    </row>
    <row r="618" spans="14:15" ht="13" x14ac:dyDescent="0.15">
      <c r="N618" s="38">
        <v>9240</v>
      </c>
      <c r="O618" s="26">
        <f t="shared" si="11"/>
        <v>3.2105155812545982</v>
      </c>
    </row>
    <row r="619" spans="14:15" ht="13" x14ac:dyDescent="0.15">
      <c r="N619" s="38">
        <v>9255</v>
      </c>
      <c r="O619" s="26">
        <f t="shared" si="11"/>
        <v>3.2108508464212484</v>
      </c>
    </row>
    <row r="620" spans="14:15" ht="13" x14ac:dyDescent="0.15">
      <c r="N620" s="38">
        <v>9270</v>
      </c>
      <c r="O620" s="26">
        <f t="shared" si="11"/>
        <v>3.2111852039952584</v>
      </c>
    </row>
    <row r="621" spans="14:15" ht="13" x14ac:dyDescent="0.15">
      <c r="N621" s="38">
        <v>9285</v>
      </c>
      <c r="O621" s="26">
        <f t="shared" si="11"/>
        <v>3.2115186591731835</v>
      </c>
    </row>
    <row r="622" spans="14:15" ht="13" x14ac:dyDescent="0.15">
      <c r="N622" s="38">
        <v>9300</v>
      </c>
      <c r="O622" s="26">
        <f t="shared" si="11"/>
        <v>3.2118512171216107</v>
      </c>
    </row>
    <row r="623" spans="14:15" ht="13" x14ac:dyDescent="0.15">
      <c r="N623" s="38">
        <v>9315</v>
      </c>
      <c r="O623" s="26">
        <f t="shared" si="11"/>
        <v>3.2121828829773236</v>
      </c>
    </row>
    <row r="624" spans="14:15" ht="13" x14ac:dyDescent="0.15">
      <c r="N624" s="38">
        <v>9330</v>
      </c>
      <c r="O624" s="26">
        <f t="shared" si="11"/>
        <v>3.2125136618474794</v>
      </c>
    </row>
    <row r="625" spans="14:15" ht="13" x14ac:dyDescent="0.15">
      <c r="N625" s="38">
        <v>9345</v>
      </c>
      <c r="O625" s="26">
        <f t="shared" si="11"/>
        <v>3.2128435588097766</v>
      </c>
    </row>
    <row r="626" spans="14:15" ht="13" x14ac:dyDescent="0.15">
      <c r="N626" s="38">
        <v>9360</v>
      </c>
      <c r="O626" s="26">
        <f t="shared" si="11"/>
        <v>3.2131725789126273</v>
      </c>
    </row>
    <row r="627" spans="14:15" ht="13" x14ac:dyDescent="0.15">
      <c r="N627" s="38">
        <v>9375</v>
      </c>
      <c r="O627" s="26">
        <f t="shared" si="11"/>
        <v>3.2135007271753233</v>
      </c>
    </row>
    <row r="628" spans="14:15" ht="13" x14ac:dyDescent="0.15">
      <c r="N628" s="38">
        <v>9390</v>
      </c>
      <c r="O628" s="26">
        <f t="shared" si="11"/>
        <v>3.2138280085882078</v>
      </c>
    </row>
    <row r="629" spans="14:15" ht="13" x14ac:dyDescent="0.15">
      <c r="N629" s="38">
        <v>9405</v>
      </c>
      <c r="O629" s="26">
        <f t="shared" si="11"/>
        <v>3.2141544281128382</v>
      </c>
    </row>
    <row r="630" spans="14:15" ht="13" x14ac:dyDescent="0.15">
      <c r="N630" s="38">
        <v>9420</v>
      </c>
      <c r="O630" s="26">
        <f t="shared" si="11"/>
        <v>3.2144799906821548</v>
      </c>
    </row>
    <row r="631" spans="14:15" ht="13" x14ac:dyDescent="0.15">
      <c r="N631" s="38">
        <v>9435</v>
      </c>
      <c r="O631" s="26">
        <f t="shared" si="11"/>
        <v>3.214804701200646</v>
      </c>
    </row>
    <row r="632" spans="14:15" ht="13" x14ac:dyDescent="0.15">
      <c r="N632" s="38">
        <v>9450</v>
      </c>
      <c r="O632" s="26">
        <f t="shared" si="11"/>
        <v>3.2151285645445116</v>
      </c>
    </row>
    <row r="633" spans="14:15" ht="13" x14ac:dyDescent="0.15">
      <c r="N633" s="38">
        <v>9465</v>
      </c>
      <c r="O633" s="26">
        <f t="shared" si="11"/>
        <v>3.2154515855618255</v>
      </c>
    </row>
    <row r="634" spans="14:15" ht="13" x14ac:dyDescent="0.15">
      <c r="N634" s="38">
        <v>9480</v>
      </c>
      <c r="O634" s="26">
        <f t="shared" si="11"/>
        <v>3.2157737690726993</v>
      </c>
    </row>
    <row r="635" spans="14:15" ht="13" x14ac:dyDescent="0.15">
      <c r="N635" s="38">
        <v>9495</v>
      </c>
      <c r="O635" s="26">
        <f t="shared" si="11"/>
        <v>3.2160951198694407</v>
      </c>
    </row>
    <row r="636" spans="14:15" ht="13" x14ac:dyDescent="0.15">
      <c r="N636" s="38">
        <v>9510</v>
      </c>
      <c r="O636" s="26">
        <f t="shared" si="11"/>
        <v>3.2164156427167203</v>
      </c>
    </row>
    <row r="637" spans="14:15" ht="13" x14ac:dyDescent="0.15">
      <c r="N637" s="38">
        <v>9525</v>
      </c>
      <c r="O637" s="26">
        <f t="shared" si="11"/>
        <v>3.2167353423517229</v>
      </c>
    </row>
    <row r="638" spans="14:15" ht="13" x14ac:dyDescent="0.15">
      <c r="N638" s="38">
        <v>9540</v>
      </c>
      <c r="O638" s="26">
        <f t="shared" si="11"/>
        <v>3.2170542234843102</v>
      </c>
    </row>
    <row r="639" spans="14:15" ht="13" x14ac:dyDescent="0.15">
      <c r="N639" s="38">
        <v>9555</v>
      </c>
      <c r="O639" s="26">
        <f t="shared" si="11"/>
        <v>3.2173722907971793</v>
      </c>
    </row>
    <row r="640" spans="14:15" ht="13" x14ac:dyDescent="0.15">
      <c r="N640" s="38">
        <v>9570</v>
      </c>
      <c r="O640" s="26">
        <f t="shared" si="11"/>
        <v>3.2176895489460184</v>
      </c>
    </row>
    <row r="641" spans="14:15" ht="13" x14ac:dyDescent="0.15">
      <c r="N641" s="38">
        <v>9585</v>
      </c>
      <c r="O641" s="26">
        <f t="shared" si="11"/>
        <v>3.2180060025596608</v>
      </c>
    </row>
    <row r="642" spans="14:15" ht="13" x14ac:dyDescent="0.15">
      <c r="N642" s="38">
        <v>9600</v>
      </c>
      <c r="O642" s="26">
        <f t="shared" si="11"/>
        <v>3.2183216562402421</v>
      </c>
    </row>
    <row r="643" spans="14:15" ht="13" x14ac:dyDescent="0.15">
      <c r="N643" s="38">
        <v>9615</v>
      </c>
      <c r="O643" s="26">
        <f t="shared" ref="O643:O706" si="12">$B$22-($B$26*EXP(-$B$23*N643))-($B$27*EXP(-$B$24*N643))-($B$28*EXP(-$B$25*N643))</f>
        <v>3.2186365145633546</v>
      </c>
    </row>
    <row r="644" spans="14:15" ht="13" x14ac:dyDescent="0.15">
      <c r="N644" s="38">
        <v>9630</v>
      </c>
      <c r="O644" s="26">
        <f t="shared" si="12"/>
        <v>3.2189505820781976</v>
      </c>
    </row>
    <row r="645" spans="14:15" ht="13" x14ac:dyDescent="0.15">
      <c r="N645" s="38">
        <v>9645</v>
      </c>
      <c r="O645" s="26">
        <f t="shared" si="12"/>
        <v>3.2192638633077326</v>
      </c>
    </row>
    <row r="646" spans="14:15" ht="13" x14ac:dyDescent="0.15">
      <c r="N646" s="38">
        <v>9660</v>
      </c>
      <c r="O646" s="26">
        <f t="shared" si="12"/>
        <v>3.219576362748831</v>
      </c>
    </row>
    <row r="647" spans="14:15" ht="13" x14ac:dyDescent="0.15">
      <c r="N647" s="38">
        <v>9675</v>
      </c>
      <c r="O647" s="26">
        <f t="shared" si="12"/>
        <v>3.2198880848724292</v>
      </c>
    </row>
    <row r="648" spans="14:15" ht="13" x14ac:dyDescent="0.15">
      <c r="N648" s="38">
        <v>9690</v>
      </c>
      <c r="O648" s="26">
        <f t="shared" si="12"/>
        <v>3.2201990341236755</v>
      </c>
    </row>
    <row r="649" spans="14:15" ht="13" x14ac:dyDescent="0.15">
      <c r="N649" s="38">
        <v>9705</v>
      </c>
      <c r="O649" s="26">
        <f t="shared" si="12"/>
        <v>3.2205092149220791</v>
      </c>
    </row>
    <row r="650" spans="14:15" ht="13" x14ac:dyDescent="0.15">
      <c r="N650" s="38">
        <v>9720</v>
      </c>
      <c r="O650" s="26">
        <f t="shared" si="12"/>
        <v>3.2208186316616576</v>
      </c>
    </row>
    <row r="651" spans="14:15" ht="13" x14ac:dyDescent="0.15">
      <c r="N651" s="38">
        <v>9735</v>
      </c>
      <c r="O651" s="26">
        <f t="shared" si="12"/>
        <v>3.2211272887110853</v>
      </c>
    </row>
    <row r="652" spans="14:15" ht="13" x14ac:dyDescent="0.15">
      <c r="N652" s="38">
        <v>9750</v>
      </c>
      <c r="O652" s="26">
        <f t="shared" si="12"/>
        <v>3.221435190413839</v>
      </c>
    </row>
    <row r="653" spans="14:15" ht="13" x14ac:dyDescent="0.15">
      <c r="N653" s="38">
        <v>9765</v>
      </c>
      <c r="O653" s="26">
        <f t="shared" si="12"/>
        <v>3.2217423410883415</v>
      </c>
    </row>
    <row r="654" spans="14:15" ht="13" x14ac:dyDescent="0.15">
      <c r="N654" s="38">
        <v>9780</v>
      </c>
      <c r="O654" s="26">
        <f t="shared" si="12"/>
        <v>3.2220487450281095</v>
      </c>
    </row>
    <row r="655" spans="14:15" ht="13" x14ac:dyDescent="0.15">
      <c r="N655" s="38">
        <v>9795</v>
      </c>
      <c r="O655" s="26">
        <f t="shared" si="12"/>
        <v>3.2223544065018936</v>
      </c>
    </row>
    <row r="656" spans="14:15" ht="13" x14ac:dyDescent="0.15">
      <c r="N656" s="38">
        <v>9810</v>
      </c>
      <c r="O656" s="26">
        <f t="shared" si="12"/>
        <v>3.2226593297538235</v>
      </c>
    </row>
    <row r="657" spans="14:15" ht="13" x14ac:dyDescent="0.15">
      <c r="N657" s="38">
        <v>9825</v>
      </c>
      <c r="O657" s="26">
        <f t="shared" si="12"/>
        <v>3.2229635190035522</v>
      </c>
    </row>
    <row r="658" spans="14:15" ht="13" x14ac:dyDescent="0.15">
      <c r="N658" s="38">
        <v>9840</v>
      </c>
      <c r="O658" s="26">
        <f t="shared" si="12"/>
        <v>3.2232669784463894</v>
      </c>
    </row>
    <row r="659" spans="14:15" ht="13" x14ac:dyDescent="0.15">
      <c r="N659" s="38">
        <v>9855</v>
      </c>
      <c r="O659" s="26">
        <f t="shared" si="12"/>
        <v>3.2235697122534512</v>
      </c>
    </row>
    <row r="660" spans="14:15" ht="13" x14ac:dyDescent="0.15">
      <c r="N660" s="38">
        <v>9870</v>
      </c>
      <c r="O660" s="26">
        <f t="shared" si="12"/>
        <v>3.2238717245717936</v>
      </c>
    </row>
    <row r="661" spans="14:15" ht="13" x14ac:dyDescent="0.15">
      <c r="N661" s="38">
        <v>9885</v>
      </c>
      <c r="O661" s="26">
        <f t="shared" si="12"/>
        <v>3.224173019524553</v>
      </c>
    </row>
    <row r="662" spans="14:15" ht="13" x14ac:dyDescent="0.15">
      <c r="N662" s="38">
        <v>9900</v>
      </c>
      <c r="O662" s="26">
        <f t="shared" si="12"/>
        <v>3.2244736012110859</v>
      </c>
    </row>
    <row r="663" spans="14:15" ht="13" x14ac:dyDescent="0.15">
      <c r="N663" s="38">
        <v>9915</v>
      </c>
      <c r="O663" s="26">
        <f t="shared" si="12"/>
        <v>3.2247734737071028</v>
      </c>
    </row>
    <row r="664" spans="14:15" ht="13" x14ac:dyDescent="0.15">
      <c r="N664" s="38">
        <v>9930</v>
      </c>
      <c r="O664" s="26">
        <f t="shared" si="12"/>
        <v>3.2250726410648056</v>
      </c>
    </row>
    <row r="665" spans="14:15" ht="13" x14ac:dyDescent="0.15">
      <c r="N665" s="38">
        <v>9945</v>
      </c>
      <c r="O665" s="26">
        <f t="shared" si="12"/>
        <v>3.225371107313026</v>
      </c>
    </row>
    <row r="666" spans="14:15" ht="13" x14ac:dyDescent="0.15">
      <c r="N666" s="38">
        <v>9960</v>
      </c>
      <c r="O666" s="26">
        <f t="shared" si="12"/>
        <v>3.2256688764573571</v>
      </c>
    </row>
    <row r="667" spans="14:15" ht="13" x14ac:dyDescent="0.15">
      <c r="N667" s="38">
        <v>9975</v>
      </c>
      <c r="O667" s="26">
        <f t="shared" si="12"/>
        <v>3.2259659524802879</v>
      </c>
    </row>
    <row r="668" spans="14:15" ht="13" x14ac:dyDescent="0.15">
      <c r="N668" s="38">
        <v>9990</v>
      </c>
      <c r="O668" s="26">
        <f t="shared" si="12"/>
        <v>3.2262623393413392</v>
      </c>
    </row>
    <row r="669" spans="14:15" ht="13" x14ac:dyDescent="0.15">
      <c r="N669" s="38">
        <v>10005</v>
      </c>
      <c r="O669" s="26">
        <f t="shared" si="12"/>
        <v>3.2265580409771912</v>
      </c>
    </row>
    <row r="670" spans="14:15" ht="13" x14ac:dyDescent="0.15">
      <c r="N670" s="38">
        <v>10020</v>
      </c>
      <c r="O670" s="26">
        <f t="shared" si="12"/>
        <v>3.2268530613018198</v>
      </c>
    </row>
    <row r="671" spans="14:15" ht="13" x14ac:dyDescent="0.15">
      <c r="N671" s="38">
        <v>10035</v>
      </c>
      <c r="O671" s="26">
        <f t="shared" si="12"/>
        <v>3.2271474042066259</v>
      </c>
    </row>
    <row r="672" spans="14:15" ht="13" x14ac:dyDescent="0.15">
      <c r="N672" s="38">
        <v>10050</v>
      </c>
      <c r="O672" s="26">
        <f t="shared" si="12"/>
        <v>3.2274410735605663</v>
      </c>
    </row>
    <row r="673" spans="14:15" ht="13" x14ac:dyDescent="0.15">
      <c r="N673" s="38">
        <v>10065</v>
      </c>
      <c r="O673" s="26">
        <f t="shared" si="12"/>
        <v>3.2277340732102795</v>
      </c>
    </row>
    <row r="674" spans="14:15" ht="13" x14ac:dyDescent="0.15">
      <c r="N674" s="38">
        <v>10080</v>
      </c>
      <c r="O674" s="26">
        <f t="shared" si="12"/>
        <v>3.2280264069802209</v>
      </c>
    </row>
    <row r="675" spans="14:15" ht="13" x14ac:dyDescent="0.15">
      <c r="N675" s="38">
        <v>10095</v>
      </c>
      <c r="O675" s="26">
        <f t="shared" si="12"/>
        <v>3.2283180786727836</v>
      </c>
    </row>
    <row r="676" spans="14:15" ht="13" x14ac:dyDescent="0.15">
      <c r="N676" s="38">
        <v>10110</v>
      </c>
      <c r="O676" s="26">
        <f t="shared" si="12"/>
        <v>3.2286090920684343</v>
      </c>
    </row>
    <row r="677" spans="14:15" ht="13" x14ac:dyDescent="0.15">
      <c r="N677" s="38">
        <v>10125</v>
      </c>
      <c r="O677" s="26">
        <f t="shared" si="12"/>
        <v>3.2288994509258284</v>
      </c>
    </row>
    <row r="678" spans="14:15" ht="13" x14ac:dyDescent="0.15">
      <c r="N678" s="38">
        <v>10140</v>
      </c>
      <c r="O678" s="26">
        <f t="shared" si="12"/>
        <v>3.2291891589819484</v>
      </c>
    </row>
    <row r="679" spans="14:15" ht="13" x14ac:dyDescent="0.15">
      <c r="N679" s="38">
        <v>10155</v>
      </c>
      <c r="O679" s="26">
        <f t="shared" si="12"/>
        <v>3.2294782199522185</v>
      </c>
    </row>
    <row r="680" spans="14:15" ht="13" x14ac:dyDescent="0.15">
      <c r="N680" s="38">
        <v>10170</v>
      </c>
      <c r="O680" s="26">
        <f t="shared" si="12"/>
        <v>3.2297666375306333</v>
      </c>
    </row>
    <row r="681" spans="14:15" ht="13" x14ac:dyDescent="0.15">
      <c r="N681" s="38">
        <v>10185</v>
      </c>
      <c r="O681" s="26">
        <f t="shared" si="12"/>
        <v>3.230054415389886</v>
      </c>
    </row>
    <row r="682" spans="14:15" ht="13" x14ac:dyDescent="0.15">
      <c r="N682" s="38">
        <v>10200</v>
      </c>
      <c r="O682" s="26">
        <f t="shared" si="12"/>
        <v>3.2303415571814798</v>
      </c>
    </row>
    <row r="683" spans="14:15" ht="13" x14ac:dyDescent="0.15">
      <c r="N683" s="38">
        <v>10215</v>
      </c>
      <c r="O683" s="26">
        <f t="shared" si="12"/>
        <v>3.2306280665358607</v>
      </c>
    </row>
    <row r="684" spans="14:15" ht="13" x14ac:dyDescent="0.15">
      <c r="N684" s="38">
        <v>10230</v>
      </c>
      <c r="O684" s="26">
        <f t="shared" si="12"/>
        <v>3.2309139470625352</v>
      </c>
    </row>
    <row r="685" spans="14:15" ht="13" x14ac:dyDescent="0.15">
      <c r="N685" s="38">
        <v>10245</v>
      </c>
      <c r="O685" s="26">
        <f t="shared" si="12"/>
        <v>3.2311992023501892</v>
      </c>
    </row>
    <row r="686" spans="14:15" ht="13" x14ac:dyDescent="0.15">
      <c r="N686" s="38">
        <v>10260</v>
      </c>
      <c r="O686" s="26">
        <f t="shared" si="12"/>
        <v>3.2314838359668121</v>
      </c>
    </row>
    <row r="687" spans="14:15" ht="13" x14ac:dyDescent="0.15">
      <c r="N687" s="38">
        <v>10275</v>
      </c>
      <c r="O687" s="26">
        <f t="shared" si="12"/>
        <v>3.2317678514598116</v>
      </c>
    </row>
    <row r="688" spans="14:15" ht="13" x14ac:dyDescent="0.15">
      <c r="N688" s="38">
        <v>10290</v>
      </c>
      <c r="O688" s="26">
        <f t="shared" si="12"/>
        <v>3.2320512523561353</v>
      </c>
    </row>
    <row r="689" spans="14:15" ht="13" x14ac:dyDescent="0.15">
      <c r="N689" s="38">
        <v>10305</v>
      </c>
      <c r="O689" s="26">
        <f t="shared" si="12"/>
        <v>3.2323340421623907</v>
      </c>
    </row>
    <row r="690" spans="14:15" ht="13" x14ac:dyDescent="0.15">
      <c r="N690" s="38">
        <v>10320</v>
      </c>
      <c r="O690" s="26">
        <f t="shared" si="12"/>
        <v>3.2326162243649588</v>
      </c>
    </row>
    <row r="691" spans="14:15" ht="13" x14ac:dyDescent="0.15">
      <c r="N691" s="38">
        <v>10335</v>
      </c>
      <c r="O691" s="26">
        <f t="shared" si="12"/>
        <v>3.2328978024301085</v>
      </c>
    </row>
    <row r="692" spans="14:15" ht="13" x14ac:dyDescent="0.15">
      <c r="N692" s="38">
        <v>10350</v>
      </c>
      <c r="O692" s="26">
        <f t="shared" si="12"/>
        <v>3.2331787798041205</v>
      </c>
    </row>
    <row r="693" spans="14:15" ht="13" x14ac:dyDescent="0.15">
      <c r="N693" s="38">
        <v>10365</v>
      </c>
      <c r="O693" s="26">
        <f t="shared" si="12"/>
        <v>3.2334591599133971</v>
      </c>
    </row>
    <row r="694" spans="14:15" ht="13" x14ac:dyDescent="0.15">
      <c r="N694" s="38">
        <v>10380</v>
      </c>
      <c r="O694" s="26">
        <f t="shared" si="12"/>
        <v>3.2337389461645785</v>
      </c>
    </row>
    <row r="695" spans="14:15" ht="13" x14ac:dyDescent="0.15">
      <c r="N695" s="38">
        <v>10395</v>
      </c>
      <c r="O695" s="26">
        <f t="shared" si="12"/>
        <v>3.2340181419446523</v>
      </c>
    </row>
    <row r="696" spans="14:15" ht="13" x14ac:dyDescent="0.15">
      <c r="N696" s="38">
        <v>10410</v>
      </c>
      <c r="O696" s="26">
        <f t="shared" si="12"/>
        <v>3.234296750621076</v>
      </c>
    </row>
    <row r="697" spans="14:15" ht="13" x14ac:dyDescent="0.15">
      <c r="N697" s="38">
        <v>10425</v>
      </c>
      <c r="O697" s="26">
        <f t="shared" si="12"/>
        <v>3.2345747755418817</v>
      </c>
    </row>
    <row r="698" spans="14:15" ht="13" x14ac:dyDescent="0.15">
      <c r="N698" s="38">
        <v>10440</v>
      </c>
      <c r="O698" s="26">
        <f t="shared" si="12"/>
        <v>3.2348522200357923</v>
      </c>
    </row>
    <row r="699" spans="14:15" ht="13" x14ac:dyDescent="0.15">
      <c r="N699" s="38">
        <v>10455</v>
      </c>
      <c r="O699" s="26">
        <f t="shared" si="12"/>
        <v>3.2351290874123295</v>
      </c>
    </row>
    <row r="700" spans="14:15" ht="13" x14ac:dyDescent="0.15">
      <c r="N700" s="38">
        <v>10470</v>
      </c>
      <c r="O700" s="26">
        <f t="shared" si="12"/>
        <v>3.2354053809619288</v>
      </c>
    </row>
    <row r="701" spans="14:15" ht="13" x14ac:dyDescent="0.15">
      <c r="N701" s="38">
        <v>10485</v>
      </c>
      <c r="O701" s="26">
        <f t="shared" si="12"/>
        <v>3.2356811039560469</v>
      </c>
    </row>
    <row r="702" spans="14:15" ht="13" x14ac:dyDescent="0.15">
      <c r="N702" s="38">
        <v>10500</v>
      </c>
      <c r="O702" s="26">
        <f t="shared" si="12"/>
        <v>3.2359562596472689</v>
      </c>
    </row>
    <row r="703" spans="14:15" ht="13" x14ac:dyDescent="0.15">
      <c r="N703" s="38">
        <v>10515</v>
      </c>
      <c r="O703" s="26">
        <f t="shared" si="12"/>
        <v>3.2362308512694247</v>
      </c>
    </row>
    <row r="704" spans="14:15" ht="13" x14ac:dyDescent="0.15">
      <c r="N704" s="38">
        <v>10530</v>
      </c>
      <c r="O704" s="26">
        <f t="shared" si="12"/>
        <v>3.2365048820376874</v>
      </c>
    </row>
    <row r="705" spans="14:15" ht="13" x14ac:dyDescent="0.15">
      <c r="N705" s="38">
        <v>10545</v>
      </c>
      <c r="O705" s="26">
        <f t="shared" si="12"/>
        <v>3.2367783551486893</v>
      </c>
    </row>
    <row r="706" spans="14:15" ht="13" x14ac:dyDescent="0.15">
      <c r="N706" s="38">
        <v>10560</v>
      </c>
      <c r="O706" s="26">
        <f t="shared" si="12"/>
        <v>3.2370512737806241</v>
      </c>
    </row>
    <row r="707" spans="14:15" ht="13" x14ac:dyDescent="0.15">
      <c r="N707" s="38">
        <v>10575</v>
      </c>
      <c r="O707" s="26">
        <f t="shared" ref="O707:O770" si="13">$B$22-($B$26*EXP(-$B$23*N707))-($B$27*EXP(-$B$24*N707))-($B$28*EXP(-$B$25*N707))</f>
        <v>3.2373236410933544</v>
      </c>
    </row>
    <row r="708" spans="14:15" ht="13" x14ac:dyDescent="0.15">
      <c r="N708" s="38">
        <v>10590</v>
      </c>
      <c r="O708" s="26">
        <f t="shared" si="13"/>
        <v>3.2375954602285191</v>
      </c>
    </row>
    <row r="709" spans="14:15" ht="13" x14ac:dyDescent="0.15">
      <c r="N709" s="38">
        <v>10605</v>
      </c>
      <c r="O709" s="26">
        <f t="shared" si="13"/>
        <v>3.2378667343096339</v>
      </c>
    </row>
    <row r="710" spans="14:15" ht="13" x14ac:dyDescent="0.15">
      <c r="N710" s="38">
        <v>10620</v>
      </c>
      <c r="O710" s="26">
        <f t="shared" si="13"/>
        <v>3.2381374664422031</v>
      </c>
    </row>
    <row r="711" spans="14:15" ht="13" x14ac:dyDescent="0.15">
      <c r="N711" s="38">
        <v>10635</v>
      </c>
      <c r="O711" s="26">
        <f t="shared" si="13"/>
        <v>3.2384076597138165</v>
      </c>
    </row>
    <row r="712" spans="14:15" ht="13" x14ac:dyDescent="0.15">
      <c r="N712" s="38">
        <v>10650</v>
      </c>
      <c r="O712" s="26">
        <f t="shared" si="13"/>
        <v>3.2386773171942567</v>
      </c>
    </row>
    <row r="713" spans="14:15" ht="13" x14ac:dyDescent="0.15">
      <c r="N713" s="38">
        <v>10665</v>
      </c>
      <c r="O713" s="26">
        <f t="shared" si="13"/>
        <v>3.2389464419355996</v>
      </c>
    </row>
    <row r="714" spans="14:15" ht="13" x14ac:dyDescent="0.15">
      <c r="N714" s="38">
        <v>10680</v>
      </c>
      <c r="O714" s="26">
        <f t="shared" si="13"/>
        <v>3.2392150369723183</v>
      </c>
    </row>
    <row r="715" spans="14:15" ht="13" x14ac:dyDescent="0.15">
      <c r="N715" s="38">
        <v>10695</v>
      </c>
      <c r="O715" s="26">
        <f t="shared" si="13"/>
        <v>3.2394831053213853</v>
      </c>
    </row>
    <row r="716" spans="14:15" ht="13" x14ac:dyDescent="0.15">
      <c r="N716" s="38">
        <v>10710</v>
      </c>
      <c r="O716" s="26">
        <f t="shared" si="13"/>
        <v>3.2397506499823692</v>
      </c>
    </row>
    <row r="717" spans="14:15" ht="13" x14ac:dyDescent="0.15">
      <c r="N717" s="38">
        <v>10725</v>
      </c>
      <c r="O717" s="26">
        <f t="shared" si="13"/>
        <v>3.2400176739375404</v>
      </c>
    </row>
    <row r="718" spans="14:15" ht="13" x14ac:dyDescent="0.15">
      <c r="N718" s="38">
        <v>10740</v>
      </c>
      <c r="O718" s="26">
        <f t="shared" si="13"/>
        <v>3.2402841801519697</v>
      </c>
    </row>
    <row r="719" spans="14:15" ht="13" x14ac:dyDescent="0.15">
      <c r="N719" s="38">
        <v>10755</v>
      </c>
      <c r="O719" s="26">
        <f t="shared" si="13"/>
        <v>3.2405501715736218</v>
      </c>
    </row>
    <row r="720" spans="14:15" ht="13" x14ac:dyDescent="0.15">
      <c r="N720" s="38">
        <v>10770</v>
      </c>
      <c r="O720" s="26">
        <f t="shared" si="13"/>
        <v>3.2408156511334623</v>
      </c>
    </row>
    <row r="721" spans="14:15" ht="13" x14ac:dyDescent="0.15">
      <c r="N721" s="38">
        <v>10785</v>
      </c>
      <c r="O721" s="26">
        <f t="shared" si="13"/>
        <v>3.2410806217455503</v>
      </c>
    </row>
    <row r="722" spans="14:15" ht="13" x14ac:dyDescent="0.15">
      <c r="N722" s="38">
        <v>10800</v>
      </c>
      <c r="O722" s="26">
        <f t="shared" si="13"/>
        <v>3.2413450863071382</v>
      </c>
    </row>
    <row r="723" spans="14:15" ht="13" x14ac:dyDescent="0.15">
      <c r="N723" s="38">
        <v>10815</v>
      </c>
      <c r="O723" s="26">
        <f t="shared" si="13"/>
        <v>3.2416090476987689</v>
      </c>
    </row>
    <row r="724" spans="14:15" ht="13" x14ac:dyDescent="0.15">
      <c r="N724" s="38">
        <v>10830</v>
      </c>
      <c r="O724" s="26">
        <f t="shared" si="13"/>
        <v>3.2418725087843674</v>
      </c>
    </row>
    <row r="725" spans="14:15" ht="13" x14ac:dyDescent="0.15">
      <c r="N725" s="38">
        <v>10845</v>
      </c>
      <c r="O725" s="26">
        <f t="shared" si="13"/>
        <v>3.2421354724113458</v>
      </c>
    </row>
    <row r="726" spans="14:15" ht="13" x14ac:dyDescent="0.15">
      <c r="N726" s="38">
        <v>10860</v>
      </c>
      <c r="O726" s="26">
        <f t="shared" si="13"/>
        <v>3.2423979414106903</v>
      </c>
    </row>
    <row r="727" spans="14:15" ht="13" x14ac:dyDescent="0.15">
      <c r="N727" s="38">
        <v>10875</v>
      </c>
      <c r="O727" s="26">
        <f t="shared" si="13"/>
        <v>3.2426599185970586</v>
      </c>
    </row>
    <row r="728" spans="14:15" ht="13" x14ac:dyDescent="0.15">
      <c r="N728" s="38">
        <v>10890</v>
      </c>
      <c r="O728" s="26">
        <f t="shared" si="13"/>
        <v>3.2429214067688754</v>
      </c>
    </row>
    <row r="729" spans="14:15" ht="13" x14ac:dyDescent="0.15">
      <c r="N729" s="38">
        <v>10905</v>
      </c>
      <c r="O729" s="26">
        <f t="shared" si="13"/>
        <v>3.2431824087084262</v>
      </c>
    </row>
    <row r="730" spans="14:15" ht="13" x14ac:dyDescent="0.15">
      <c r="N730" s="38">
        <v>10920</v>
      </c>
      <c r="O730" s="26">
        <f t="shared" si="13"/>
        <v>3.2434429271819463</v>
      </c>
    </row>
    <row r="731" spans="14:15" ht="13" x14ac:dyDescent="0.15">
      <c r="N731" s="38">
        <v>10935</v>
      </c>
      <c r="O731" s="26">
        <f t="shared" si="13"/>
        <v>3.2437029649397191</v>
      </c>
    </row>
    <row r="732" spans="14:15" ht="13" x14ac:dyDescent="0.15">
      <c r="N732" s="38">
        <v>10950</v>
      </c>
      <c r="O732" s="26">
        <f t="shared" si="13"/>
        <v>3.2439625247161619</v>
      </c>
    </row>
    <row r="733" spans="14:15" ht="13" x14ac:dyDescent="0.15">
      <c r="N733" s="38">
        <v>10965</v>
      </c>
      <c r="O733" s="26">
        <f t="shared" si="13"/>
        <v>3.2442216092299265</v>
      </c>
    </row>
    <row r="734" spans="14:15" ht="13" x14ac:dyDescent="0.15">
      <c r="N734" s="38">
        <v>10980</v>
      </c>
      <c r="O734" s="26">
        <f t="shared" si="13"/>
        <v>3.2444802211839789</v>
      </c>
    </row>
    <row r="735" spans="14:15" ht="13" x14ac:dyDescent="0.15">
      <c r="N735" s="38">
        <v>10995</v>
      </c>
      <c r="O735" s="26">
        <f t="shared" si="13"/>
        <v>3.2447383632656983</v>
      </c>
    </row>
    <row r="736" spans="14:15" ht="13" x14ac:dyDescent="0.15">
      <c r="N736" s="38">
        <v>11010</v>
      </c>
      <c r="O736" s="26">
        <f t="shared" si="13"/>
        <v>3.2449960381469634</v>
      </c>
    </row>
    <row r="737" spans="14:15" ht="13" x14ac:dyDescent="0.15">
      <c r="N737" s="38">
        <v>11025</v>
      </c>
      <c r="O737" s="26">
        <f t="shared" si="13"/>
        <v>3.245253248484242</v>
      </c>
    </row>
    <row r="738" spans="14:15" ht="13" x14ac:dyDescent="0.15">
      <c r="N738" s="38">
        <v>11040</v>
      </c>
      <c r="O738" s="26">
        <f t="shared" si="13"/>
        <v>3.2455099969186803</v>
      </c>
    </row>
    <row r="739" spans="14:15" ht="13" x14ac:dyDescent="0.15">
      <c r="N739" s="38">
        <v>11055</v>
      </c>
      <c r="O739" s="26">
        <f t="shared" si="13"/>
        <v>3.2457662860761936</v>
      </c>
    </row>
    <row r="740" spans="14:15" ht="13" x14ac:dyDescent="0.15">
      <c r="N740" s="38">
        <v>11070</v>
      </c>
      <c r="O740" s="26">
        <f t="shared" si="13"/>
        <v>3.2460221185675486</v>
      </c>
    </row>
    <row r="741" spans="14:15" ht="13" x14ac:dyDescent="0.15">
      <c r="N741" s="38">
        <v>11085</v>
      </c>
      <c r="O741" s="26">
        <f t="shared" si="13"/>
        <v>3.2462774969884576</v>
      </c>
    </row>
    <row r="742" spans="14:15" ht="13" x14ac:dyDescent="0.15">
      <c r="N742" s="38">
        <v>11100</v>
      </c>
      <c r="O742" s="26">
        <f t="shared" si="13"/>
        <v>3.2465324239196587</v>
      </c>
    </row>
    <row r="743" spans="14:15" ht="13" x14ac:dyDescent="0.15">
      <c r="N743" s="38">
        <v>11115</v>
      </c>
      <c r="O743" s="26">
        <f t="shared" si="13"/>
        <v>3.2467869019270053</v>
      </c>
    </row>
    <row r="744" spans="14:15" ht="13" x14ac:dyDescent="0.15">
      <c r="N744" s="38">
        <v>11130</v>
      </c>
      <c r="O744" s="26">
        <f t="shared" si="13"/>
        <v>3.2470409335615553</v>
      </c>
    </row>
    <row r="745" spans="14:15" ht="13" x14ac:dyDescent="0.15">
      <c r="N745" s="38">
        <v>11145</v>
      </c>
      <c r="O745" s="26">
        <f t="shared" si="13"/>
        <v>3.2472945213596489</v>
      </c>
    </row>
    <row r="746" spans="14:15" ht="13" x14ac:dyDescent="0.15">
      <c r="N746" s="38">
        <v>11160</v>
      </c>
      <c r="O746" s="26">
        <f t="shared" si="13"/>
        <v>3.2475476678430022</v>
      </c>
    </row>
    <row r="747" spans="14:15" ht="13" x14ac:dyDescent="0.15">
      <c r="N747" s="38">
        <v>11175</v>
      </c>
      <c r="O747" s="26">
        <f t="shared" si="13"/>
        <v>3.2478003755187839</v>
      </c>
    </row>
    <row r="748" spans="14:15" ht="13" x14ac:dyDescent="0.15">
      <c r="N748" s="38">
        <v>11190</v>
      </c>
      <c r="O748" s="26">
        <f t="shared" si="13"/>
        <v>3.2480526468797022</v>
      </c>
    </row>
    <row r="749" spans="14:15" ht="13" x14ac:dyDescent="0.15">
      <c r="N749" s="38">
        <v>11205</v>
      </c>
      <c r="O749" s="26">
        <f t="shared" si="13"/>
        <v>3.2483044844040903</v>
      </c>
    </row>
    <row r="750" spans="14:15" ht="13" x14ac:dyDescent="0.15">
      <c r="N750" s="38">
        <v>11220</v>
      </c>
      <c r="O750" s="26">
        <f t="shared" si="13"/>
        <v>3.248555890555985</v>
      </c>
    </row>
    <row r="751" spans="14:15" ht="13" x14ac:dyDescent="0.15">
      <c r="N751" s="38">
        <v>11235</v>
      </c>
      <c r="O751" s="26">
        <f t="shared" si="13"/>
        <v>3.2488068677852144</v>
      </c>
    </row>
    <row r="752" spans="14:15" ht="13" x14ac:dyDescent="0.15">
      <c r="N752" s="38">
        <v>11250</v>
      </c>
      <c r="O752" s="26">
        <f t="shared" si="13"/>
        <v>3.2490574185274745</v>
      </c>
    </row>
    <row r="753" spans="14:15" ht="13" x14ac:dyDescent="0.15">
      <c r="N753" s="38">
        <v>11265</v>
      </c>
      <c r="O753" s="26">
        <f t="shared" si="13"/>
        <v>3.2493075452044149</v>
      </c>
    </row>
    <row r="754" spans="14:15" ht="13" x14ac:dyDescent="0.15">
      <c r="N754" s="38">
        <v>11280</v>
      </c>
      <c r="O754" s="26">
        <f t="shared" si="13"/>
        <v>3.2495572502237176</v>
      </c>
    </row>
    <row r="755" spans="14:15" ht="13" x14ac:dyDescent="0.15">
      <c r="N755" s="38">
        <v>11295</v>
      </c>
      <c r="O755" s="26">
        <f t="shared" si="13"/>
        <v>3.2498065359791779</v>
      </c>
    </row>
    <row r="756" spans="14:15" ht="13" x14ac:dyDescent="0.15">
      <c r="N756" s="38">
        <v>11310</v>
      </c>
      <c r="O756" s="26">
        <f t="shared" si="13"/>
        <v>3.2500554048507837</v>
      </c>
    </row>
    <row r="757" spans="14:15" ht="13" x14ac:dyDescent="0.15">
      <c r="N757" s="38">
        <v>11325</v>
      </c>
      <c r="O757" s="26">
        <f t="shared" si="13"/>
        <v>3.2503038592047986</v>
      </c>
    </row>
    <row r="758" spans="14:15" ht="13" x14ac:dyDescent="0.15">
      <c r="N758" s="38">
        <v>11340</v>
      </c>
      <c r="O758" s="26">
        <f t="shared" si="13"/>
        <v>3.2505519013938375</v>
      </c>
    </row>
    <row r="759" spans="14:15" ht="13" x14ac:dyDescent="0.15">
      <c r="N759" s="38">
        <v>11355</v>
      </c>
      <c r="O759" s="26">
        <f t="shared" si="13"/>
        <v>3.250799533756946</v>
      </c>
    </row>
    <row r="760" spans="14:15" ht="13" x14ac:dyDescent="0.15">
      <c r="N760" s="38">
        <v>11370</v>
      </c>
      <c r="O760" s="26">
        <f t="shared" si="13"/>
        <v>3.2510467586196796</v>
      </c>
    </row>
    <row r="761" spans="14:15" ht="13" x14ac:dyDescent="0.15">
      <c r="N761" s="38">
        <v>11385</v>
      </c>
      <c r="O761" s="26">
        <f t="shared" si="13"/>
        <v>3.2512935782941792</v>
      </c>
    </row>
    <row r="762" spans="14:15" ht="13" x14ac:dyDescent="0.15">
      <c r="N762" s="38">
        <v>11400</v>
      </c>
      <c r="O762" s="26">
        <f t="shared" si="13"/>
        <v>3.2515399950792547</v>
      </c>
    </row>
    <row r="763" spans="14:15" ht="13" x14ac:dyDescent="0.15">
      <c r="N763" s="38">
        <v>11415</v>
      </c>
      <c r="O763" s="26">
        <f t="shared" si="13"/>
        <v>3.251786011260454</v>
      </c>
    </row>
    <row r="764" spans="14:15" ht="13" x14ac:dyDescent="0.15">
      <c r="N764" s="38">
        <v>11430</v>
      </c>
      <c r="O764" s="26">
        <f t="shared" si="13"/>
        <v>3.2520316291101414</v>
      </c>
    </row>
    <row r="765" spans="14:15" ht="13" x14ac:dyDescent="0.15">
      <c r="N765" s="38">
        <v>11445</v>
      </c>
      <c r="O765" s="26">
        <f t="shared" si="13"/>
        <v>3.2522768508875801</v>
      </c>
    </row>
    <row r="766" spans="14:15" ht="13" x14ac:dyDescent="0.15">
      <c r="N766" s="38">
        <v>11460</v>
      </c>
      <c r="O766" s="26">
        <f t="shared" si="13"/>
        <v>3.2525216788390008</v>
      </c>
    </row>
    <row r="767" spans="14:15" ht="13" x14ac:dyDescent="0.15">
      <c r="N767" s="38">
        <v>11475</v>
      </c>
      <c r="O767" s="26">
        <f t="shared" si="13"/>
        <v>3.2527661151976774</v>
      </c>
    </row>
    <row r="768" spans="14:15" ht="13" x14ac:dyDescent="0.15">
      <c r="N768" s="38">
        <v>11490</v>
      </c>
      <c r="O768" s="26">
        <f t="shared" si="13"/>
        <v>3.2530101621840046</v>
      </c>
    </row>
    <row r="769" spans="14:15" ht="13" x14ac:dyDescent="0.15">
      <c r="N769" s="38">
        <v>11505</v>
      </c>
      <c r="O769" s="26">
        <f t="shared" si="13"/>
        <v>3.2532538220055729</v>
      </c>
    </row>
    <row r="770" spans="14:15" ht="13" x14ac:dyDescent="0.15">
      <c r="N770" s="38">
        <v>11520</v>
      </c>
      <c r="O770" s="26">
        <f t="shared" si="13"/>
        <v>3.2534970968572354</v>
      </c>
    </row>
    <row r="771" spans="14:15" ht="13" x14ac:dyDescent="0.15">
      <c r="N771" s="38">
        <v>11535</v>
      </c>
      <c r="O771" s="26">
        <f t="shared" ref="O771:O834" si="14">$B$22-($B$26*EXP(-$B$23*N771))-($B$27*EXP(-$B$24*N771))-($B$28*EXP(-$B$25*N771))</f>
        <v>3.2537399889211915</v>
      </c>
    </row>
    <row r="772" spans="14:15" ht="13" x14ac:dyDescent="0.15">
      <c r="N772" s="38">
        <v>11550</v>
      </c>
      <c r="O772" s="26">
        <f t="shared" si="14"/>
        <v>3.2539825003670524</v>
      </c>
    </row>
    <row r="773" spans="14:15" ht="13" x14ac:dyDescent="0.15">
      <c r="N773" s="38">
        <v>11565</v>
      </c>
      <c r="O773" s="26">
        <f t="shared" si="14"/>
        <v>3.2542246333519165</v>
      </c>
    </row>
    <row r="774" spans="14:15" ht="13" x14ac:dyDescent="0.15">
      <c r="N774" s="38">
        <v>11580</v>
      </c>
      <c r="O774" s="26">
        <f t="shared" si="14"/>
        <v>3.2544663900204398</v>
      </c>
    </row>
    <row r="775" spans="14:15" ht="13" x14ac:dyDescent="0.15">
      <c r="N775" s="38">
        <v>11595</v>
      </c>
      <c r="O775" s="26">
        <f t="shared" si="14"/>
        <v>3.2547077725049123</v>
      </c>
    </row>
    <row r="776" spans="14:15" ht="13" x14ac:dyDescent="0.15">
      <c r="N776" s="38">
        <v>11610</v>
      </c>
      <c r="O776" s="26">
        <f t="shared" si="14"/>
        <v>3.2549487829253216</v>
      </c>
    </row>
    <row r="777" spans="14:15" ht="13" x14ac:dyDescent="0.15">
      <c r="N777" s="38">
        <v>11625</v>
      </c>
      <c r="O777" s="26">
        <f t="shared" si="14"/>
        <v>3.2551894233894334</v>
      </c>
    </row>
    <row r="778" spans="14:15" ht="13" x14ac:dyDescent="0.15">
      <c r="N778" s="38">
        <v>11640</v>
      </c>
      <c r="O778" s="26">
        <f t="shared" si="14"/>
        <v>3.2554296959928513</v>
      </c>
    </row>
    <row r="779" spans="14:15" ht="13" x14ac:dyDescent="0.15">
      <c r="N779" s="38">
        <v>11655</v>
      </c>
      <c r="O779" s="26">
        <f t="shared" si="14"/>
        <v>3.2556696028190961</v>
      </c>
    </row>
    <row r="780" spans="14:15" ht="13" x14ac:dyDescent="0.15">
      <c r="N780" s="38">
        <v>11670</v>
      </c>
      <c r="O780" s="26">
        <f t="shared" si="14"/>
        <v>3.2559091459396718</v>
      </c>
    </row>
    <row r="781" spans="14:15" ht="13" x14ac:dyDescent="0.15">
      <c r="N781" s="38">
        <v>11685</v>
      </c>
      <c r="O781" s="26">
        <f t="shared" si="14"/>
        <v>3.2561483274141354</v>
      </c>
    </row>
    <row r="782" spans="14:15" ht="13" x14ac:dyDescent="0.15">
      <c r="N782" s="38">
        <v>11700</v>
      </c>
      <c r="O782" s="26">
        <f t="shared" si="14"/>
        <v>3.2563871492901617</v>
      </c>
    </row>
    <row r="783" spans="14:15" ht="13" x14ac:dyDescent="0.15">
      <c r="N783" s="38">
        <v>11715</v>
      </c>
      <c r="O783" s="26">
        <f t="shared" si="14"/>
        <v>3.2566256136036209</v>
      </c>
    </row>
    <row r="784" spans="14:15" ht="13" x14ac:dyDescent="0.15">
      <c r="N784" s="38">
        <v>11730</v>
      </c>
      <c r="O784" s="26">
        <f t="shared" si="14"/>
        <v>3.256863722378637</v>
      </c>
    </row>
    <row r="785" spans="14:15" ht="13" x14ac:dyDescent="0.15">
      <c r="N785" s="38">
        <v>11745</v>
      </c>
      <c r="O785" s="26">
        <f t="shared" si="14"/>
        <v>3.2571014776276632</v>
      </c>
    </row>
    <row r="786" spans="14:15" ht="13" x14ac:dyDescent="0.15">
      <c r="N786" s="38">
        <v>11760</v>
      </c>
      <c r="O786" s="26">
        <f t="shared" si="14"/>
        <v>3.2573388813515445</v>
      </c>
    </row>
    <row r="787" spans="14:15" ht="13" x14ac:dyDescent="0.15">
      <c r="N787" s="38">
        <v>11775</v>
      </c>
      <c r="O787" s="26">
        <f t="shared" si="14"/>
        <v>3.2575759355395855</v>
      </c>
    </row>
    <row r="788" spans="14:15" ht="13" x14ac:dyDescent="0.15">
      <c r="N788" s="38">
        <v>11790</v>
      </c>
      <c r="O788" s="26">
        <f t="shared" si="14"/>
        <v>3.2578126421696192</v>
      </c>
    </row>
    <row r="789" spans="14:15" ht="13" x14ac:dyDescent="0.15">
      <c r="N789" s="38">
        <v>11805</v>
      </c>
      <c r="O789" s="26">
        <f t="shared" si="14"/>
        <v>3.25804900320807</v>
      </c>
    </row>
    <row r="790" spans="14:15" ht="13" x14ac:dyDescent="0.15">
      <c r="N790" s="38">
        <v>11820</v>
      </c>
      <c r="O790" s="26">
        <f t="shared" si="14"/>
        <v>3.2582850206100211</v>
      </c>
    </row>
    <row r="791" spans="14:15" ht="13" x14ac:dyDescent="0.15">
      <c r="N791" s="38">
        <v>11835</v>
      </c>
      <c r="O791" s="26">
        <f t="shared" si="14"/>
        <v>3.2585206963192821</v>
      </c>
    </row>
    <row r="792" spans="14:15" ht="13" x14ac:dyDescent="0.15">
      <c r="N792" s="38">
        <v>11850</v>
      </c>
      <c r="O792" s="26">
        <f t="shared" si="14"/>
        <v>3.2587560322684483</v>
      </c>
    </row>
    <row r="793" spans="14:15" ht="13" x14ac:dyDescent="0.15">
      <c r="N793" s="38">
        <v>11865</v>
      </c>
      <c r="O793" s="26">
        <f t="shared" si="14"/>
        <v>3.2589910303789722</v>
      </c>
    </row>
    <row r="794" spans="14:15" ht="13" x14ac:dyDescent="0.15">
      <c r="N794" s="38">
        <v>11880</v>
      </c>
      <c r="O794" s="26">
        <f t="shared" si="14"/>
        <v>3.2592256925612233</v>
      </c>
    </row>
    <row r="795" spans="14:15" ht="13" x14ac:dyDescent="0.15">
      <c r="N795" s="38">
        <v>11895</v>
      </c>
      <c r="O795" s="26">
        <f t="shared" si="14"/>
        <v>3.2594600207145517</v>
      </c>
    </row>
    <row r="796" spans="14:15" ht="13" x14ac:dyDescent="0.15">
      <c r="N796" s="38">
        <v>11910</v>
      </c>
      <c r="O796" s="26">
        <f t="shared" si="14"/>
        <v>3.259694016727356</v>
      </c>
    </row>
    <row r="797" spans="14:15" ht="13" x14ac:dyDescent="0.15">
      <c r="N797" s="38">
        <v>11925</v>
      </c>
      <c r="O797" s="26">
        <f t="shared" si="14"/>
        <v>3.2599276824771408</v>
      </c>
    </row>
    <row r="798" spans="14:15" ht="13" x14ac:dyDescent="0.15">
      <c r="N798" s="38">
        <v>11940</v>
      </c>
      <c r="O798" s="26">
        <f t="shared" si="14"/>
        <v>3.2601610198305844</v>
      </c>
    </row>
    <row r="799" spans="14:15" ht="13" x14ac:dyDescent="0.15">
      <c r="N799" s="38">
        <v>11955</v>
      </c>
      <c r="O799" s="26">
        <f t="shared" si="14"/>
        <v>3.2603940306435977</v>
      </c>
    </row>
    <row r="800" spans="14:15" ht="13" x14ac:dyDescent="0.15">
      <c r="N800" s="38">
        <v>11970</v>
      </c>
      <c r="O800" s="26">
        <f t="shared" si="14"/>
        <v>3.2606267167613909</v>
      </c>
    </row>
    <row r="801" spans="14:15" ht="13" x14ac:dyDescent="0.15">
      <c r="N801" s="38">
        <v>11985</v>
      </c>
      <c r="O801" s="26">
        <f t="shared" si="14"/>
        <v>3.260859080018526</v>
      </c>
    </row>
    <row r="802" spans="14:15" ht="13" x14ac:dyDescent="0.15">
      <c r="N802" s="38">
        <v>12000</v>
      </c>
      <c r="O802" s="26">
        <f t="shared" si="14"/>
        <v>3.2610911222389918</v>
      </c>
    </row>
    <row r="803" spans="14:15" ht="13" x14ac:dyDescent="0.15">
      <c r="N803" s="38">
        <v>12015</v>
      </c>
      <c r="O803" s="26">
        <f t="shared" si="14"/>
        <v>3.2613228452362524</v>
      </c>
    </row>
    <row r="804" spans="14:15" ht="13" x14ac:dyDescent="0.15">
      <c r="N804" s="38">
        <v>12030</v>
      </c>
      <c r="O804" s="26">
        <f t="shared" si="14"/>
        <v>3.2615542508133135</v>
      </c>
    </row>
    <row r="805" spans="14:15" ht="13" x14ac:dyDescent="0.15">
      <c r="N805" s="38">
        <v>12045</v>
      </c>
      <c r="O805" s="26">
        <f t="shared" si="14"/>
        <v>3.2617853407627857</v>
      </c>
    </row>
    <row r="806" spans="14:15" ht="13" x14ac:dyDescent="0.15">
      <c r="N806" s="38">
        <v>12060</v>
      </c>
      <c r="O806" s="26">
        <f t="shared" si="14"/>
        <v>3.2620161168669357</v>
      </c>
    </row>
    <row r="807" spans="14:15" ht="13" x14ac:dyDescent="0.15">
      <c r="N807" s="38">
        <v>12075</v>
      </c>
      <c r="O807" s="26">
        <f t="shared" si="14"/>
        <v>3.2622465808977559</v>
      </c>
    </row>
    <row r="808" spans="14:15" ht="13" x14ac:dyDescent="0.15">
      <c r="N808" s="38">
        <v>12090</v>
      </c>
      <c r="O808" s="26">
        <f t="shared" si="14"/>
        <v>3.2624767346170165</v>
      </c>
    </row>
    <row r="809" spans="14:15" ht="13" x14ac:dyDescent="0.15">
      <c r="N809" s="38">
        <v>12105</v>
      </c>
      <c r="O809" s="26">
        <f t="shared" si="14"/>
        <v>3.2627065797763262</v>
      </c>
    </row>
    <row r="810" spans="14:15" ht="13" x14ac:dyDescent="0.15">
      <c r="N810" s="38">
        <v>12120</v>
      </c>
      <c r="O810" s="26">
        <f t="shared" si="14"/>
        <v>3.262936118117195</v>
      </c>
    </row>
    <row r="811" spans="14:15" ht="13" x14ac:dyDescent="0.15">
      <c r="N811" s="38">
        <v>12135</v>
      </c>
      <c r="O811" s="26">
        <f t="shared" si="14"/>
        <v>3.2631653513710841</v>
      </c>
    </row>
    <row r="812" spans="14:15" ht="13" x14ac:dyDescent="0.15">
      <c r="N812" s="38">
        <v>12150</v>
      </c>
      <c r="O812" s="26">
        <f t="shared" si="14"/>
        <v>3.2633942812594743</v>
      </c>
    </row>
    <row r="813" spans="14:15" ht="13" x14ac:dyDescent="0.15">
      <c r="N813" s="38">
        <v>12165</v>
      </c>
      <c r="O813" s="26">
        <f t="shared" si="14"/>
        <v>3.2636229094939138</v>
      </c>
    </row>
    <row r="814" spans="14:15" ht="13" x14ac:dyDescent="0.15">
      <c r="N814" s="38">
        <v>12180</v>
      </c>
      <c r="O814" s="26">
        <f t="shared" si="14"/>
        <v>3.2638512377760813</v>
      </c>
    </row>
    <row r="815" spans="14:15" ht="13" x14ac:dyDescent="0.15">
      <c r="N815" s="38">
        <v>12195</v>
      </c>
      <c r="O815" s="26">
        <f t="shared" si="14"/>
        <v>3.2640792677978423</v>
      </c>
    </row>
    <row r="816" spans="14:15" ht="13" x14ac:dyDescent="0.15">
      <c r="N816" s="38">
        <v>12210</v>
      </c>
      <c r="O816" s="26">
        <f t="shared" si="14"/>
        <v>3.2643070012413018</v>
      </c>
    </row>
    <row r="817" spans="14:15" ht="13" x14ac:dyDescent="0.15">
      <c r="N817" s="38">
        <v>12225</v>
      </c>
      <c r="O817" s="26">
        <f t="shared" si="14"/>
        <v>3.264534439778866</v>
      </c>
    </row>
    <row r="818" spans="14:15" ht="13" x14ac:dyDescent="0.15">
      <c r="N818" s="38">
        <v>12240</v>
      </c>
      <c r="O818" s="26">
        <f t="shared" si="14"/>
        <v>3.2647615850732965</v>
      </c>
    </row>
    <row r="819" spans="14:15" ht="13" x14ac:dyDescent="0.15">
      <c r="N819" s="38">
        <v>12255</v>
      </c>
      <c r="O819" s="26">
        <f t="shared" si="14"/>
        <v>3.2649884387777632</v>
      </c>
    </row>
    <row r="820" spans="14:15" ht="13" x14ac:dyDescent="0.15">
      <c r="N820" s="38">
        <v>12270</v>
      </c>
      <c r="O820" s="26">
        <f t="shared" si="14"/>
        <v>3.2652150025359026</v>
      </c>
    </row>
    <row r="821" spans="14:15" ht="13" x14ac:dyDescent="0.15">
      <c r="N821" s="38">
        <v>12285</v>
      </c>
      <c r="O821" s="26">
        <f t="shared" si="14"/>
        <v>3.2654412779818713</v>
      </c>
    </row>
    <row r="822" spans="14:15" ht="13" x14ac:dyDescent="0.15">
      <c r="N822" s="38">
        <v>12300</v>
      </c>
      <c r="O822" s="26">
        <f t="shared" si="14"/>
        <v>3.2656672667404028</v>
      </c>
    </row>
    <row r="823" spans="14:15" ht="13" x14ac:dyDescent="0.15">
      <c r="N823" s="38">
        <v>12315</v>
      </c>
      <c r="O823" s="26">
        <f t="shared" si="14"/>
        <v>3.265892970426858</v>
      </c>
    </row>
    <row r="824" spans="14:15" ht="13" x14ac:dyDescent="0.15">
      <c r="N824" s="38">
        <v>12330</v>
      </c>
      <c r="O824" s="26">
        <f t="shared" si="14"/>
        <v>3.2661183906472839</v>
      </c>
    </row>
    <row r="825" spans="14:15" ht="13" x14ac:dyDescent="0.15">
      <c r="N825" s="38">
        <v>12345</v>
      </c>
      <c r="O825" s="26">
        <f t="shared" si="14"/>
        <v>3.2663435289984637</v>
      </c>
    </row>
    <row r="826" spans="14:15" ht="13" x14ac:dyDescent="0.15">
      <c r="N826" s="38">
        <v>12360</v>
      </c>
      <c r="O826" s="26">
        <f t="shared" si="14"/>
        <v>3.2665683870679718</v>
      </c>
    </row>
    <row r="827" spans="14:15" ht="13" x14ac:dyDescent="0.15">
      <c r="N827" s="38">
        <v>12375</v>
      </c>
      <c r="O827" s="26">
        <f t="shared" si="14"/>
        <v>3.2667929664342239</v>
      </c>
    </row>
    <row r="828" spans="14:15" ht="13" x14ac:dyDescent="0.15">
      <c r="N828" s="38">
        <v>12390</v>
      </c>
      <c r="O828" s="26">
        <f t="shared" si="14"/>
        <v>3.2670172686665397</v>
      </c>
    </row>
    <row r="829" spans="14:15" ht="13" x14ac:dyDescent="0.15">
      <c r="N829" s="38">
        <v>12405</v>
      </c>
      <c r="O829" s="26">
        <f t="shared" si="14"/>
        <v>3.2672412953251797</v>
      </c>
    </row>
    <row r="830" spans="14:15" ht="13" x14ac:dyDescent="0.15">
      <c r="N830" s="38">
        <v>12420</v>
      </c>
      <c r="O830" s="26">
        <f t="shared" si="14"/>
        <v>3.2674650479614122</v>
      </c>
    </row>
    <row r="831" spans="14:15" ht="13" x14ac:dyDescent="0.15">
      <c r="N831" s="38">
        <v>12435</v>
      </c>
      <c r="O831" s="26">
        <f t="shared" si="14"/>
        <v>3.2676885281175574</v>
      </c>
    </row>
    <row r="832" spans="14:15" ht="13" x14ac:dyDescent="0.15">
      <c r="N832" s="38">
        <v>12450</v>
      </c>
      <c r="O832" s="26">
        <f t="shared" si="14"/>
        <v>3.2679117373270374</v>
      </c>
    </row>
    <row r="833" spans="14:15" ht="13" x14ac:dyDescent="0.15">
      <c r="N833" s="38">
        <v>12465</v>
      </c>
      <c r="O833" s="26">
        <f t="shared" si="14"/>
        <v>3.2681346771144355</v>
      </c>
    </row>
    <row r="834" spans="14:15" ht="13" x14ac:dyDescent="0.15">
      <c r="N834" s="38">
        <v>12480</v>
      </c>
      <c r="O834" s="26">
        <f t="shared" si="14"/>
        <v>3.2683573489955382</v>
      </c>
    </row>
    <row r="835" spans="14:15" ht="13" x14ac:dyDescent="0.15">
      <c r="N835" s="38">
        <v>12495</v>
      </c>
      <c r="O835" s="26">
        <f t="shared" ref="O835:O898" si="15">$B$22-($B$26*EXP(-$B$23*N835))-($B$27*EXP(-$B$24*N835))-($B$28*EXP(-$B$25*N835))</f>
        <v>3.2685797544773934</v>
      </c>
    </row>
    <row r="836" spans="14:15" ht="13" x14ac:dyDescent="0.15">
      <c r="N836" s="38">
        <v>12510</v>
      </c>
      <c r="O836" s="26">
        <f t="shared" si="15"/>
        <v>3.2688018950583571</v>
      </c>
    </row>
    <row r="837" spans="14:15" ht="13" x14ac:dyDescent="0.15">
      <c r="N837" s="38">
        <v>12525</v>
      </c>
      <c r="O837" s="26">
        <f t="shared" si="15"/>
        <v>3.2690237722281408</v>
      </c>
    </row>
    <row r="838" spans="14:15" ht="13" x14ac:dyDescent="0.15">
      <c r="N838" s="38">
        <v>12540</v>
      </c>
      <c r="O838" s="26">
        <f t="shared" si="15"/>
        <v>3.2692453874678673</v>
      </c>
    </row>
    <row r="839" spans="14:15" ht="13" x14ac:dyDescent="0.15">
      <c r="N839" s="38">
        <v>12555</v>
      </c>
      <c r="O839" s="26">
        <f t="shared" si="15"/>
        <v>3.2694667422501169</v>
      </c>
    </row>
    <row r="840" spans="14:15" ht="13" x14ac:dyDescent="0.15">
      <c r="N840" s="38">
        <v>12570</v>
      </c>
      <c r="O840" s="26">
        <f t="shared" si="15"/>
        <v>3.2696878380389798</v>
      </c>
    </row>
    <row r="841" spans="14:15" ht="13" x14ac:dyDescent="0.15">
      <c r="N841" s="38">
        <v>12585</v>
      </c>
      <c r="O841" s="26">
        <f t="shared" si="15"/>
        <v>3.269908676290096</v>
      </c>
    </row>
    <row r="842" spans="14:15" ht="13" x14ac:dyDescent="0.15">
      <c r="N842" s="38">
        <v>12600</v>
      </c>
      <c r="O842" s="26">
        <f t="shared" si="15"/>
        <v>3.2701292584507158</v>
      </c>
    </row>
    <row r="843" spans="14:15" ht="13" x14ac:dyDescent="0.15">
      <c r="N843" s="38">
        <v>12615</v>
      </c>
      <c r="O843" s="26">
        <f t="shared" si="15"/>
        <v>3.2703495859597442</v>
      </c>
    </row>
    <row r="844" spans="14:15" ht="13" x14ac:dyDescent="0.15">
      <c r="N844" s="38">
        <v>12630</v>
      </c>
      <c r="O844" s="26">
        <f t="shared" si="15"/>
        <v>3.2705696602477818</v>
      </c>
    </row>
    <row r="845" spans="14:15" ht="13" x14ac:dyDescent="0.15">
      <c r="N845" s="38">
        <v>12645</v>
      </c>
      <c r="O845" s="26">
        <f t="shared" si="15"/>
        <v>3.2707894827371851</v>
      </c>
    </row>
    <row r="846" spans="14:15" ht="13" x14ac:dyDescent="0.15">
      <c r="N846" s="38">
        <v>12660</v>
      </c>
      <c r="O846" s="26">
        <f t="shared" si="15"/>
        <v>3.2710090548421027</v>
      </c>
    </row>
    <row r="847" spans="14:15" ht="13" x14ac:dyDescent="0.15">
      <c r="N847" s="38">
        <v>12675</v>
      </c>
      <c r="O847" s="26">
        <f t="shared" si="15"/>
        <v>3.2712283779685301</v>
      </c>
    </row>
    <row r="848" spans="14:15" ht="13" x14ac:dyDescent="0.15">
      <c r="N848" s="38">
        <v>12690</v>
      </c>
      <c r="O848" s="26">
        <f t="shared" si="15"/>
        <v>3.2714474535143543</v>
      </c>
    </row>
    <row r="849" spans="14:15" ht="13" x14ac:dyDescent="0.15">
      <c r="N849" s="38">
        <v>12705</v>
      </c>
      <c r="O849" s="26">
        <f t="shared" si="15"/>
        <v>3.2716662828693979</v>
      </c>
    </row>
    <row r="850" spans="14:15" ht="13" x14ac:dyDescent="0.15">
      <c r="N850" s="38">
        <v>12720</v>
      </c>
      <c r="O850" s="26">
        <f t="shared" si="15"/>
        <v>3.2718848674154728</v>
      </c>
    </row>
    <row r="851" spans="14:15" ht="13" x14ac:dyDescent="0.15">
      <c r="N851" s="38">
        <v>12735</v>
      </c>
      <c r="O851" s="26">
        <f t="shared" si="15"/>
        <v>3.2721032085264188</v>
      </c>
    </row>
    <row r="852" spans="14:15" ht="13" x14ac:dyDescent="0.15">
      <c r="N852" s="38">
        <v>12750</v>
      </c>
      <c r="O852" s="26">
        <f t="shared" si="15"/>
        <v>3.2723213075681503</v>
      </c>
    </row>
    <row r="853" spans="14:15" ht="13" x14ac:dyDescent="0.15">
      <c r="N853" s="38">
        <v>12765</v>
      </c>
      <c r="O853" s="26">
        <f t="shared" si="15"/>
        <v>3.27253916589871</v>
      </c>
    </row>
    <row r="854" spans="14:15" ht="13" x14ac:dyDescent="0.15">
      <c r="N854" s="38">
        <v>12780</v>
      </c>
      <c r="O854" s="26">
        <f t="shared" si="15"/>
        <v>3.2727567848683048</v>
      </c>
    </row>
    <row r="855" spans="14:15" ht="13" x14ac:dyDescent="0.15">
      <c r="N855" s="38">
        <v>12795</v>
      </c>
      <c r="O855" s="26">
        <f t="shared" si="15"/>
        <v>3.2729741658193561</v>
      </c>
    </row>
    <row r="856" spans="14:15" ht="13" x14ac:dyDescent="0.15">
      <c r="N856" s="38">
        <v>12810</v>
      </c>
      <c r="O856" s="26">
        <f t="shared" si="15"/>
        <v>3.2731913100865411</v>
      </c>
    </row>
    <row r="857" spans="14:15" ht="13" x14ac:dyDescent="0.15">
      <c r="N857" s="38">
        <v>12825</v>
      </c>
      <c r="O857" s="26">
        <f t="shared" si="15"/>
        <v>3.2734082189968436</v>
      </c>
    </row>
    <row r="858" spans="14:15" ht="13" x14ac:dyDescent="0.15">
      <c r="N858" s="38">
        <v>12840</v>
      </c>
      <c r="O858" s="26">
        <f t="shared" si="15"/>
        <v>3.2736248938695907</v>
      </c>
    </row>
    <row r="859" spans="14:15" ht="13" x14ac:dyDescent="0.15">
      <c r="N859" s="38">
        <v>12855</v>
      </c>
      <c r="O859" s="26">
        <f t="shared" si="15"/>
        <v>3.2738413360165044</v>
      </c>
    </row>
    <row r="860" spans="14:15" ht="13" x14ac:dyDescent="0.15">
      <c r="N860" s="38">
        <v>12870</v>
      </c>
      <c r="O860" s="26">
        <f t="shared" si="15"/>
        <v>3.2740575467417399</v>
      </c>
    </row>
    <row r="861" spans="14:15" ht="13" x14ac:dyDescent="0.15">
      <c r="N861" s="38">
        <v>12885</v>
      </c>
      <c r="O861" s="26">
        <f t="shared" si="15"/>
        <v>3.274273527341931</v>
      </c>
    </row>
    <row r="862" spans="14:15" ht="13" x14ac:dyDescent="0.15">
      <c r="N862" s="38">
        <v>12900</v>
      </c>
      <c r="O862" s="26">
        <f t="shared" si="15"/>
        <v>3.274489279106235</v>
      </c>
    </row>
    <row r="863" spans="14:15" ht="13" x14ac:dyDescent="0.15">
      <c r="N863" s="38">
        <v>12915</v>
      </c>
      <c r="O863" s="26">
        <f t="shared" si="15"/>
        <v>3.2747048033163733</v>
      </c>
    </row>
    <row r="864" spans="14:15" ht="13" x14ac:dyDescent="0.15">
      <c r="N864" s="38">
        <v>12930</v>
      </c>
      <c r="O864" s="26">
        <f t="shared" si="15"/>
        <v>3.2749201012466758</v>
      </c>
    </row>
    <row r="865" spans="14:15" ht="13" x14ac:dyDescent="0.15">
      <c r="N865" s="38">
        <v>12945</v>
      </c>
      <c r="O865" s="26">
        <f t="shared" si="15"/>
        <v>3.2751351741641255</v>
      </c>
    </row>
    <row r="866" spans="14:15" ht="13" x14ac:dyDescent="0.15">
      <c r="N866" s="38">
        <v>12960</v>
      </c>
      <c r="O866" s="26">
        <f t="shared" si="15"/>
        <v>3.2753500233283948</v>
      </c>
    </row>
    <row r="867" spans="14:15" ht="13" x14ac:dyDescent="0.15">
      <c r="N867" s="38">
        <v>12975</v>
      </c>
      <c r="O867" s="26">
        <f t="shared" si="15"/>
        <v>3.2755646499918942</v>
      </c>
    </row>
    <row r="868" spans="14:15" ht="13" x14ac:dyDescent="0.15">
      <c r="N868" s="38">
        <v>12990</v>
      </c>
      <c r="O868" s="26">
        <f t="shared" si="15"/>
        <v>3.2757790553998101</v>
      </c>
    </row>
    <row r="869" spans="14:15" ht="13" x14ac:dyDescent="0.15">
      <c r="N869" s="38">
        <v>13005</v>
      </c>
      <c r="O869" s="26">
        <f t="shared" si="15"/>
        <v>3.2759932407901493</v>
      </c>
    </row>
    <row r="870" spans="14:15" ht="13" x14ac:dyDescent="0.15">
      <c r="N870" s="38">
        <v>13020</v>
      </c>
      <c r="O870" s="26">
        <f t="shared" si="15"/>
        <v>3.2762072073937789</v>
      </c>
    </row>
    <row r="871" spans="14:15" ht="13" x14ac:dyDescent="0.15">
      <c r="N871" s="38">
        <v>13035</v>
      </c>
      <c r="O871" s="26">
        <f t="shared" si="15"/>
        <v>3.2764209564344657</v>
      </c>
    </row>
    <row r="872" spans="14:15" ht="13" x14ac:dyDescent="0.15">
      <c r="N872" s="38">
        <v>13050</v>
      </c>
      <c r="O872" s="26">
        <f t="shared" si="15"/>
        <v>3.2766344891289219</v>
      </c>
    </row>
    <row r="873" spans="14:15" ht="13" x14ac:dyDescent="0.15">
      <c r="N873" s="38">
        <v>13065</v>
      </c>
      <c r="O873" s="26">
        <f t="shared" si="15"/>
        <v>3.2768478066868392</v>
      </c>
    </row>
    <row r="874" spans="14:15" ht="13" x14ac:dyDescent="0.15">
      <c r="N874" s="38">
        <v>13080</v>
      </c>
      <c r="O874" s="26">
        <f t="shared" si="15"/>
        <v>3.2770609103109374</v>
      </c>
    </row>
    <row r="875" spans="14:15" ht="13" x14ac:dyDescent="0.15">
      <c r="N875" s="38">
        <v>13095</v>
      </c>
      <c r="O875" s="26">
        <f t="shared" si="15"/>
        <v>3.2772738011969968</v>
      </c>
    </row>
    <row r="876" spans="14:15" ht="13" x14ac:dyDescent="0.15">
      <c r="N876" s="38">
        <v>13110</v>
      </c>
      <c r="O876" s="26">
        <f t="shared" si="15"/>
        <v>3.277486480533903</v>
      </c>
    </row>
    <row r="877" spans="14:15" ht="13" x14ac:dyDescent="0.15">
      <c r="N877" s="38">
        <v>13125</v>
      </c>
      <c r="O877" s="26">
        <f t="shared" si="15"/>
        <v>3.2776989495036855</v>
      </c>
    </row>
    <row r="878" spans="14:15" ht="13" x14ac:dyDescent="0.15">
      <c r="N878" s="38">
        <v>13140</v>
      </c>
      <c r="O878" s="26">
        <f t="shared" si="15"/>
        <v>3.277911209281557</v>
      </c>
    </row>
    <row r="879" spans="14:15" ht="13" x14ac:dyDescent="0.15">
      <c r="N879" s="38">
        <v>13155</v>
      </c>
      <c r="O879" s="26">
        <f t="shared" si="15"/>
        <v>3.278123261035951</v>
      </c>
    </row>
    <row r="880" spans="14:15" ht="13" x14ac:dyDescent="0.15">
      <c r="N880" s="38">
        <v>13170</v>
      </c>
      <c r="O880" s="26">
        <f t="shared" si="15"/>
        <v>3.2783351059285666</v>
      </c>
    </row>
    <row r="881" spans="14:15" ht="13" x14ac:dyDescent="0.15">
      <c r="N881" s="38">
        <v>13185</v>
      </c>
      <c r="O881" s="26">
        <f t="shared" si="15"/>
        <v>3.2785467451144008</v>
      </c>
    </row>
    <row r="882" spans="14:15" ht="13" x14ac:dyDescent="0.15">
      <c r="N882" s="38">
        <v>13200</v>
      </c>
      <c r="O882" s="26">
        <f t="shared" si="15"/>
        <v>3.2787581797417884</v>
      </c>
    </row>
    <row r="883" spans="14:15" ht="13" x14ac:dyDescent="0.15">
      <c r="N883" s="38">
        <v>13215</v>
      </c>
      <c r="O883" s="26">
        <f t="shared" si="15"/>
        <v>3.2789694109524463</v>
      </c>
    </row>
    <row r="884" spans="14:15" ht="13" x14ac:dyDescent="0.15">
      <c r="N884" s="38">
        <v>13230</v>
      </c>
      <c r="O884" s="26">
        <f t="shared" si="15"/>
        <v>3.2791804398815012</v>
      </c>
    </row>
    <row r="885" spans="14:15" ht="13" x14ac:dyDescent="0.15">
      <c r="N885" s="38">
        <v>13245</v>
      </c>
      <c r="O885" s="26">
        <f t="shared" si="15"/>
        <v>3.2793912676575401</v>
      </c>
    </row>
    <row r="886" spans="14:15" ht="13" x14ac:dyDescent="0.15">
      <c r="N886" s="38">
        <v>13260</v>
      </c>
      <c r="O886" s="26">
        <f t="shared" si="15"/>
        <v>3.2796018954026387</v>
      </c>
    </row>
    <row r="887" spans="14:15" ht="13" x14ac:dyDescent="0.15">
      <c r="N887" s="38">
        <v>13275</v>
      </c>
      <c r="O887" s="26">
        <f t="shared" si="15"/>
        <v>3.2798123242323998</v>
      </c>
    </row>
    <row r="888" spans="14:15" ht="13" x14ac:dyDescent="0.15">
      <c r="N888" s="38">
        <v>13290</v>
      </c>
      <c r="O888" s="26">
        <f t="shared" si="15"/>
        <v>3.2800225552559938</v>
      </c>
    </row>
    <row r="889" spans="14:15" ht="13" x14ac:dyDescent="0.15">
      <c r="N889" s="38">
        <v>13305</v>
      </c>
      <c r="O889" s="26">
        <f t="shared" si="15"/>
        <v>3.2802325895761975</v>
      </c>
    </row>
    <row r="890" spans="14:15" ht="13" x14ac:dyDescent="0.15">
      <c r="N890" s="38">
        <v>13320</v>
      </c>
      <c r="O890" s="26">
        <f t="shared" si="15"/>
        <v>3.2804424282894225</v>
      </c>
    </row>
    <row r="891" spans="14:15" ht="13" x14ac:dyDescent="0.15">
      <c r="N891" s="38">
        <v>13335</v>
      </c>
      <c r="O891" s="26">
        <f t="shared" si="15"/>
        <v>3.2806520724857657</v>
      </c>
    </row>
    <row r="892" spans="14:15" ht="13" x14ac:dyDescent="0.15">
      <c r="N892" s="38">
        <v>13350</v>
      </c>
      <c r="O892" s="26">
        <f t="shared" si="15"/>
        <v>3.2808615232490288</v>
      </c>
    </row>
    <row r="893" spans="14:15" ht="13" x14ac:dyDescent="0.15">
      <c r="N893" s="38">
        <v>13365</v>
      </c>
      <c r="O893" s="26">
        <f t="shared" si="15"/>
        <v>3.2810707816567701</v>
      </c>
    </row>
    <row r="894" spans="14:15" ht="13" x14ac:dyDescent="0.15">
      <c r="N894" s="38">
        <v>13380</v>
      </c>
      <c r="O894" s="26">
        <f t="shared" si="15"/>
        <v>3.2812798487803283</v>
      </c>
    </row>
    <row r="895" spans="14:15" ht="13" x14ac:dyDescent="0.15">
      <c r="N895" s="38">
        <v>13395</v>
      </c>
      <c r="O895" s="26">
        <f t="shared" si="15"/>
        <v>3.281488725684869</v>
      </c>
    </row>
    <row r="896" spans="14:15" ht="13" x14ac:dyDescent="0.15">
      <c r="N896" s="38">
        <v>13410</v>
      </c>
      <c r="O896" s="26">
        <f t="shared" si="15"/>
        <v>3.2816974134294128</v>
      </c>
    </row>
    <row r="897" spans="14:15" ht="13" x14ac:dyDescent="0.15">
      <c r="N897" s="38">
        <v>13425</v>
      </c>
      <c r="O897" s="26">
        <f t="shared" si="15"/>
        <v>3.281905913066872</v>
      </c>
    </row>
    <row r="898" spans="14:15" ht="13" x14ac:dyDescent="0.15">
      <c r="N898" s="38">
        <v>13440</v>
      </c>
      <c r="O898" s="26">
        <f t="shared" si="15"/>
        <v>3.2821142256440892</v>
      </c>
    </row>
    <row r="899" spans="14:15" ht="13" x14ac:dyDescent="0.15">
      <c r="N899" s="38">
        <v>13455</v>
      </c>
      <c r="O899" s="26">
        <f t="shared" ref="O899:O962" si="16">$B$22-($B$26*EXP(-$B$23*N899))-($B$27*EXP(-$B$24*N899))-($B$28*EXP(-$B$25*N899))</f>
        <v>3.2823223522018665</v>
      </c>
    </row>
    <row r="900" spans="14:15" ht="13" x14ac:dyDescent="0.15">
      <c r="N900" s="38">
        <v>13470</v>
      </c>
      <c r="O900" s="26">
        <f t="shared" si="16"/>
        <v>3.2825302937750092</v>
      </c>
    </row>
    <row r="901" spans="14:15" ht="13" x14ac:dyDescent="0.15">
      <c r="N901" s="38">
        <v>13485</v>
      </c>
      <c r="O901" s="26">
        <f t="shared" si="16"/>
        <v>3.2827380513923519</v>
      </c>
    </row>
    <row r="902" spans="14:15" ht="13" x14ac:dyDescent="0.15">
      <c r="N902" s="38">
        <v>13500</v>
      </c>
      <c r="O902" s="26">
        <f t="shared" si="16"/>
        <v>3.2829456260767955</v>
      </c>
    </row>
    <row r="903" spans="14:15" ht="13" x14ac:dyDescent="0.15">
      <c r="N903" s="38">
        <v>13515</v>
      </c>
      <c r="O903" s="26">
        <f t="shared" si="16"/>
        <v>3.2831530188453444</v>
      </c>
    </row>
    <row r="904" spans="14:15" ht="13" x14ac:dyDescent="0.15">
      <c r="N904" s="38">
        <v>13530</v>
      </c>
      <c r="O904" s="26">
        <f t="shared" si="16"/>
        <v>3.2833602307091345</v>
      </c>
    </row>
    <row r="905" spans="14:15" ht="13" x14ac:dyDescent="0.15">
      <c r="N905" s="38">
        <v>13545</v>
      </c>
      <c r="O905" s="26">
        <f t="shared" si="16"/>
        <v>3.2835672626734764</v>
      </c>
    </row>
    <row r="906" spans="14:15" ht="13" x14ac:dyDescent="0.15">
      <c r="N906" s="38">
        <v>13560</v>
      </c>
      <c r="O906" s="26">
        <f t="shared" si="16"/>
        <v>3.2837741157378773</v>
      </c>
    </row>
    <row r="907" spans="14:15" ht="13" x14ac:dyDescent="0.15">
      <c r="N907" s="38">
        <v>13575</v>
      </c>
      <c r="O907" s="26">
        <f t="shared" si="16"/>
        <v>3.2839807908960843</v>
      </c>
    </row>
    <row r="908" spans="14:15" ht="13" x14ac:dyDescent="0.15">
      <c r="N908" s="38">
        <v>13590</v>
      </c>
      <c r="O908" s="26">
        <f t="shared" si="16"/>
        <v>3.2841872891361135</v>
      </c>
    </row>
    <row r="909" spans="14:15" ht="13" x14ac:dyDescent="0.15">
      <c r="N909" s="38">
        <v>13605</v>
      </c>
      <c r="O909" s="26">
        <f t="shared" si="16"/>
        <v>3.2843936114402812</v>
      </c>
    </row>
    <row r="910" spans="14:15" ht="13" x14ac:dyDescent="0.15">
      <c r="N910" s="38">
        <v>13620</v>
      </c>
      <c r="O910" s="26">
        <f t="shared" si="16"/>
        <v>3.2845997587852409</v>
      </c>
    </row>
    <row r="911" spans="14:15" ht="13" x14ac:dyDescent="0.15">
      <c r="N911" s="38">
        <v>13635</v>
      </c>
      <c r="O911" s="26">
        <f t="shared" si="16"/>
        <v>3.2848057321420141</v>
      </c>
    </row>
    <row r="912" spans="14:15" ht="13" x14ac:dyDescent="0.15">
      <c r="N912" s="38">
        <v>13650</v>
      </c>
      <c r="O912" s="26">
        <f t="shared" si="16"/>
        <v>3.2850115324760223</v>
      </c>
    </row>
    <row r="913" spans="14:15" ht="13" x14ac:dyDescent="0.15">
      <c r="N913" s="38">
        <v>13665</v>
      </c>
      <c r="O913" s="26">
        <f t="shared" si="16"/>
        <v>3.285217160747119</v>
      </c>
    </row>
    <row r="914" spans="14:15" ht="13" x14ac:dyDescent="0.15">
      <c r="N914" s="38">
        <v>13680</v>
      </c>
      <c r="O914" s="26">
        <f t="shared" si="16"/>
        <v>3.2854226179096235</v>
      </c>
    </row>
    <row r="915" spans="14:15" ht="13" x14ac:dyDescent="0.15">
      <c r="N915" s="38">
        <v>13695</v>
      </c>
      <c r="O915" s="26">
        <f t="shared" si="16"/>
        <v>3.2856279049123502</v>
      </c>
    </row>
    <row r="916" spans="14:15" ht="13" x14ac:dyDescent="0.15">
      <c r="N916" s="38">
        <v>13710</v>
      </c>
      <c r="O916" s="26">
        <f t="shared" si="16"/>
        <v>3.2858330226986467</v>
      </c>
    </row>
    <row r="917" spans="14:15" ht="13" x14ac:dyDescent="0.15">
      <c r="N917" s="38">
        <v>13725</v>
      </c>
      <c r="O917" s="26">
        <f t="shared" si="16"/>
        <v>3.2860379722064126</v>
      </c>
    </row>
    <row r="918" spans="14:15" ht="13" x14ac:dyDescent="0.15">
      <c r="N918" s="38">
        <v>13740</v>
      </c>
      <c r="O918" s="26">
        <f t="shared" si="16"/>
        <v>3.2862427543681481</v>
      </c>
    </row>
    <row r="919" spans="14:15" ht="13" x14ac:dyDescent="0.15">
      <c r="N919" s="38">
        <v>13755</v>
      </c>
      <c r="O919" s="26">
        <f t="shared" si="16"/>
        <v>3.2864473701109675</v>
      </c>
    </row>
    <row r="920" spans="14:15" ht="13" x14ac:dyDescent="0.15">
      <c r="N920" s="38">
        <v>13770</v>
      </c>
      <c r="O920" s="26">
        <f t="shared" si="16"/>
        <v>3.2866518203566457</v>
      </c>
    </row>
    <row r="921" spans="14:15" ht="13" x14ac:dyDescent="0.15">
      <c r="N921" s="38">
        <v>13785</v>
      </c>
      <c r="O921" s="26">
        <f t="shared" si="16"/>
        <v>3.2868561060216379</v>
      </c>
    </row>
    <row r="922" spans="14:15" ht="13" x14ac:dyDescent="0.15">
      <c r="N922" s="38">
        <v>13800</v>
      </c>
      <c r="O922" s="26">
        <f t="shared" si="16"/>
        <v>3.2870602280171157</v>
      </c>
    </row>
    <row r="923" spans="14:15" ht="13" x14ac:dyDescent="0.15">
      <c r="N923" s="38">
        <v>13815</v>
      </c>
      <c r="O923" s="26">
        <f t="shared" si="16"/>
        <v>3.2872641872489972</v>
      </c>
    </row>
    <row r="924" spans="14:15" ht="13" x14ac:dyDescent="0.15">
      <c r="N924" s="38">
        <v>13830</v>
      </c>
      <c r="O924" s="26">
        <f t="shared" si="16"/>
        <v>3.287467984617976</v>
      </c>
    </row>
    <row r="925" spans="14:15" ht="13" x14ac:dyDescent="0.15">
      <c r="N925" s="38">
        <v>13845</v>
      </c>
      <c r="O925" s="26">
        <f t="shared" si="16"/>
        <v>3.28767162101955</v>
      </c>
    </row>
    <row r="926" spans="14:15" ht="13" x14ac:dyDescent="0.15">
      <c r="N926" s="38">
        <v>13860</v>
      </c>
      <c r="O926" s="26">
        <f t="shared" si="16"/>
        <v>3.2878750973440543</v>
      </c>
    </row>
    <row r="927" spans="14:15" ht="13" x14ac:dyDescent="0.15">
      <c r="N927" s="38">
        <v>13875</v>
      </c>
      <c r="O927" s="26">
        <f t="shared" si="16"/>
        <v>3.2880784144766917</v>
      </c>
    </row>
    <row r="928" spans="14:15" ht="13" x14ac:dyDescent="0.15">
      <c r="N928" s="38">
        <v>13890</v>
      </c>
      <c r="O928" s="26">
        <f t="shared" si="16"/>
        <v>3.2882815732975583</v>
      </c>
    </row>
    <row r="929" spans="14:15" ht="13" x14ac:dyDescent="0.15">
      <c r="N929" s="38">
        <v>13905</v>
      </c>
      <c r="O929" s="26">
        <f t="shared" si="16"/>
        <v>3.2884845746816742</v>
      </c>
    </row>
    <row r="930" spans="14:15" ht="13" x14ac:dyDescent="0.15">
      <c r="N930" s="38">
        <v>13920</v>
      </c>
      <c r="O930" s="26">
        <f t="shared" si="16"/>
        <v>3.2886874194990172</v>
      </c>
    </row>
    <row r="931" spans="14:15" ht="13" x14ac:dyDescent="0.15">
      <c r="N931" s="38">
        <v>13935</v>
      </c>
      <c r="O931" s="26">
        <f t="shared" si="16"/>
        <v>3.2888901086145461</v>
      </c>
    </row>
    <row r="932" spans="14:15" ht="13" x14ac:dyDescent="0.15">
      <c r="N932" s="38">
        <v>13950</v>
      </c>
      <c r="O932" s="26">
        <f t="shared" si="16"/>
        <v>3.2890926428882299</v>
      </c>
    </row>
    <row r="933" spans="14:15" ht="13" x14ac:dyDescent="0.15">
      <c r="N933" s="38">
        <v>13965</v>
      </c>
      <c r="O933" s="26">
        <f t="shared" si="16"/>
        <v>3.2892950231750824</v>
      </c>
    </row>
    <row r="934" spans="14:15" ht="13" x14ac:dyDescent="0.15">
      <c r="N934" s="38">
        <v>13980</v>
      </c>
      <c r="O934" s="26">
        <f t="shared" si="16"/>
        <v>3.2894972503251845</v>
      </c>
    </row>
    <row r="935" spans="14:15" ht="13" x14ac:dyDescent="0.15">
      <c r="N935" s="38">
        <v>13995</v>
      </c>
      <c r="O935" s="26">
        <f t="shared" si="16"/>
        <v>3.289699325183717</v>
      </c>
    </row>
    <row r="936" spans="14:15" ht="13" x14ac:dyDescent="0.15">
      <c r="N936" s="38">
        <v>14010</v>
      </c>
      <c r="O936" s="26">
        <f t="shared" si="16"/>
        <v>3.2899012485909855</v>
      </c>
    </row>
    <row r="937" spans="14:15" ht="13" x14ac:dyDescent="0.15">
      <c r="N937" s="38">
        <v>14025</v>
      </c>
      <c r="O937" s="26">
        <f t="shared" si="16"/>
        <v>3.2901030213824489</v>
      </c>
    </row>
    <row r="938" spans="14:15" ht="13" x14ac:dyDescent="0.15">
      <c r="N938" s="38">
        <v>14040</v>
      </c>
      <c r="O938" s="26">
        <f t="shared" si="16"/>
        <v>3.2903046443887511</v>
      </c>
    </row>
    <row r="939" spans="14:15" ht="13" x14ac:dyDescent="0.15">
      <c r="N939" s="38">
        <v>14055</v>
      </c>
      <c r="O939" s="26">
        <f t="shared" si="16"/>
        <v>3.2905061184357463</v>
      </c>
    </row>
    <row r="940" spans="14:15" ht="13" x14ac:dyDescent="0.15">
      <c r="N940" s="38">
        <v>14070</v>
      </c>
      <c r="O940" s="26">
        <f t="shared" si="16"/>
        <v>3.2907074443445232</v>
      </c>
    </row>
    <row r="941" spans="14:15" ht="13" x14ac:dyDescent="0.15">
      <c r="N941" s="38">
        <v>14085</v>
      </c>
      <c r="O941" s="26">
        <f t="shared" si="16"/>
        <v>3.2909086229314379</v>
      </c>
    </row>
    <row r="942" spans="14:15" ht="13" x14ac:dyDescent="0.15">
      <c r="N942" s="38">
        <v>14100</v>
      </c>
      <c r="O942" s="26">
        <f t="shared" si="16"/>
        <v>3.2911096550081398</v>
      </c>
    </row>
    <row r="943" spans="14:15" ht="13" x14ac:dyDescent="0.15">
      <c r="N943" s="38">
        <v>14115</v>
      </c>
      <c r="O943" s="26">
        <f t="shared" si="16"/>
        <v>3.2913105413815966</v>
      </c>
    </row>
    <row r="944" spans="14:15" ht="13" x14ac:dyDescent="0.15">
      <c r="N944" s="38">
        <v>14130</v>
      </c>
      <c r="O944" s="26">
        <f t="shared" si="16"/>
        <v>3.291511282854124</v>
      </c>
    </row>
    <row r="945" spans="14:15" ht="13" x14ac:dyDescent="0.15">
      <c r="N945" s="38">
        <v>14145</v>
      </c>
      <c r="O945" s="26">
        <f t="shared" si="16"/>
        <v>3.2917118802234091</v>
      </c>
    </row>
    <row r="946" spans="14:15" ht="13" x14ac:dyDescent="0.15">
      <c r="N946" s="38">
        <v>14160</v>
      </c>
      <c r="O946" s="26">
        <f t="shared" si="16"/>
        <v>3.2919123342825403</v>
      </c>
    </row>
    <row r="947" spans="14:15" ht="13" x14ac:dyDescent="0.15">
      <c r="N947" s="38">
        <v>14175</v>
      </c>
      <c r="O947" s="26">
        <f t="shared" si="16"/>
        <v>3.2921126458200352</v>
      </c>
    </row>
    <row r="948" spans="14:15" ht="13" x14ac:dyDescent="0.15">
      <c r="N948" s="38">
        <v>14190</v>
      </c>
      <c r="O948" s="26">
        <f t="shared" si="16"/>
        <v>3.2923128156198604</v>
      </c>
    </row>
    <row r="949" spans="14:15" ht="13" x14ac:dyDescent="0.15">
      <c r="N949" s="38">
        <v>14205</v>
      </c>
      <c r="O949" s="26">
        <f t="shared" si="16"/>
        <v>3.2925128444614638</v>
      </c>
    </row>
    <row r="950" spans="14:15" ht="13" x14ac:dyDescent="0.15">
      <c r="N950" s="38">
        <v>14220</v>
      </c>
      <c r="O950" s="26">
        <f t="shared" si="16"/>
        <v>3.2927127331197994</v>
      </c>
    </row>
    <row r="951" spans="14:15" ht="13" x14ac:dyDescent="0.15">
      <c r="N951" s="38">
        <v>14235</v>
      </c>
      <c r="O951" s="26">
        <f t="shared" si="16"/>
        <v>3.2929124823653515</v>
      </c>
    </row>
    <row r="952" spans="14:15" ht="13" x14ac:dyDescent="0.15">
      <c r="N952" s="38">
        <v>14250</v>
      </c>
      <c r="O952" s="26">
        <f t="shared" si="16"/>
        <v>3.2931120929641633</v>
      </c>
    </row>
    <row r="953" spans="14:15" ht="13" x14ac:dyDescent="0.15">
      <c r="N953" s="38">
        <v>14265</v>
      </c>
      <c r="O953" s="26">
        <f t="shared" si="16"/>
        <v>3.2933115656778584</v>
      </c>
    </row>
    <row r="954" spans="14:15" ht="13" x14ac:dyDescent="0.15">
      <c r="N954" s="38">
        <v>14280</v>
      </c>
      <c r="O954" s="26">
        <f t="shared" si="16"/>
        <v>3.2935109012636694</v>
      </c>
    </row>
    <row r="955" spans="14:15" ht="13" x14ac:dyDescent="0.15">
      <c r="N955" s="38">
        <v>14295</v>
      </c>
      <c r="O955" s="26">
        <f t="shared" si="16"/>
        <v>3.2937101004744633</v>
      </c>
    </row>
    <row r="956" spans="14:15" ht="13" x14ac:dyDescent="0.15">
      <c r="N956" s="38">
        <v>14310</v>
      </c>
      <c r="O956" s="26">
        <f t="shared" si="16"/>
        <v>3.2939091640587641</v>
      </c>
    </row>
    <row r="957" spans="14:15" ht="13" x14ac:dyDescent="0.15">
      <c r="N957" s="38">
        <v>14325</v>
      </c>
      <c r="O957" s="26">
        <f t="shared" si="16"/>
        <v>3.2941080927607826</v>
      </c>
    </row>
    <row r="958" spans="14:15" ht="13" x14ac:dyDescent="0.15">
      <c r="N958" s="38">
        <v>14340</v>
      </c>
      <c r="O958" s="26">
        <f t="shared" si="16"/>
        <v>3.2943068873204364</v>
      </c>
    </row>
    <row r="959" spans="14:15" ht="13" x14ac:dyDescent="0.15">
      <c r="N959" s="38">
        <v>14355</v>
      </c>
      <c r="O959" s="26">
        <f t="shared" si="16"/>
        <v>3.2945055484733752</v>
      </c>
    </row>
    <row r="960" spans="14:15" ht="13" x14ac:dyDescent="0.15">
      <c r="N960" s="38">
        <v>14370</v>
      </c>
      <c r="O960" s="26">
        <f t="shared" si="16"/>
        <v>3.2947040769510094</v>
      </c>
    </row>
    <row r="961" spans="14:15" ht="13" x14ac:dyDescent="0.15">
      <c r="N961" s="38">
        <v>14385</v>
      </c>
      <c r="O961" s="26">
        <f t="shared" si="16"/>
        <v>3.2949024734805308</v>
      </c>
    </row>
    <row r="962" spans="14:15" ht="13" x14ac:dyDescent="0.15">
      <c r="N962" s="38">
        <v>14400</v>
      </c>
      <c r="O962" s="26">
        <f t="shared" si="16"/>
        <v>3.2951007387849378</v>
      </c>
    </row>
  </sheetData>
  <mergeCells count="2">
    <mergeCell ref="B15:E15"/>
    <mergeCell ref="C23:C28"/>
  </mergeCells>
  <phoneticPr fontId="1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62"/>
  <sheetViews>
    <sheetView zoomScale="91" workbookViewId="0">
      <selection activeCell="H22" sqref="H22"/>
    </sheetView>
  </sheetViews>
  <sheetFormatPr baseColWidth="10" defaultColWidth="8.83203125" defaultRowHeight="16" x14ac:dyDescent="0.2"/>
  <cols>
    <col min="14" max="14" width="5.83203125" style="39" customWidth="1"/>
  </cols>
  <sheetData>
    <row r="1" spans="1:15" ht="28" x14ac:dyDescent="0.15">
      <c r="A1" s="7" t="s">
        <v>2</v>
      </c>
      <c r="B1" s="9" t="s">
        <v>6</v>
      </c>
      <c r="C1" s="16" t="s">
        <v>7</v>
      </c>
      <c r="D1" s="11" t="s">
        <v>3</v>
      </c>
      <c r="E1" s="7" t="s">
        <v>8</v>
      </c>
      <c r="N1" s="37"/>
    </row>
    <row r="2" spans="1:15" ht="13" x14ac:dyDescent="0.15">
      <c r="A2" s="4">
        <v>0</v>
      </c>
      <c r="B2" s="6">
        <v>-7.8864353292504459E-4</v>
      </c>
      <c r="C2" s="17">
        <f>$B$22-($B$26*EXP(-$B$23*A2))-($B$27*EXP(-$B$24*A2))-($B$28*EXP(-$B$25*A2))-$B$29</f>
        <v>-6.542841823886647E-10</v>
      </c>
      <c r="D2" s="50">
        <v>1.0307764064043049E-2</v>
      </c>
      <c r="E2" s="7">
        <v>0</v>
      </c>
      <c r="N2" s="38">
        <v>0</v>
      </c>
      <c r="O2" s="26">
        <f>$B$22-($B$26*EXP(-$B$23*N2))-($B$27*EXP(-$B$24*N2))-($B$28*EXP(-$B$25*N2))</f>
        <v>0.90595332793311334</v>
      </c>
    </row>
    <row r="3" spans="1:15" ht="13" x14ac:dyDescent="0.15">
      <c r="A3" s="4">
        <v>30</v>
      </c>
      <c r="B3" s="6">
        <v>1.1033123028390024</v>
      </c>
      <c r="C3" s="17">
        <f t="shared" ref="C3:C10" si="0">$B$22-($B$26*EXP(-$B$23*A3))-($B$27*EXP(-$B$24*A3))-($B$28*EXP(-$B$25*A3))-$B$29</f>
        <v>1.2903470947659708</v>
      </c>
      <c r="D3" s="50">
        <v>6.913935203625643E-2</v>
      </c>
      <c r="E3" s="8">
        <f t="shared" ref="E3:E10" si="1">((B3-C3)/B3)^2</f>
        <v>2.8737426916625886E-2</v>
      </c>
      <c r="N3" s="38">
        <v>15</v>
      </c>
      <c r="O3" s="26">
        <f t="shared" ref="O3:O66" si="2">$B$22-($B$26*EXP(-$B$23*N3))-($B$27*EXP(-$B$24*N3))-($B$28*EXP(-$B$25*N3))</f>
        <v>1.7100494468234539</v>
      </c>
    </row>
    <row r="4" spans="1:15" ht="13" x14ac:dyDescent="0.15">
      <c r="A4" s="4">
        <v>45</v>
      </c>
      <c r="B4" s="6">
        <v>2.1608832807572349</v>
      </c>
      <c r="C4" s="17">
        <f t="shared" si="0"/>
        <v>1.5856765187359789</v>
      </c>
      <c r="D4" s="50">
        <v>0</v>
      </c>
      <c r="E4" s="8">
        <f t="shared" si="1"/>
        <v>7.0857421974577728E-2</v>
      </c>
      <c r="N4" s="38">
        <v>30</v>
      </c>
      <c r="O4" s="26">
        <f t="shared" si="2"/>
        <v>2.1963004233533683</v>
      </c>
    </row>
    <row r="5" spans="1:15" ht="13" x14ac:dyDescent="0.15">
      <c r="A5" s="4">
        <v>60</v>
      </c>
      <c r="B5" s="6">
        <v>2.0039432176653427</v>
      </c>
      <c r="C5" s="17">
        <f t="shared" si="0"/>
        <v>1.766318008005419</v>
      </c>
      <c r="D5" s="50">
        <v>0.16487242542848618</v>
      </c>
      <c r="E5" s="8">
        <f t="shared" si="1"/>
        <v>1.4060935080630669E-2</v>
      </c>
      <c r="N5" s="38">
        <v>45</v>
      </c>
      <c r="O5" s="26">
        <f t="shared" si="2"/>
        <v>2.4916298473233764</v>
      </c>
    </row>
    <row r="6" spans="1:15" ht="13" x14ac:dyDescent="0.15">
      <c r="A6" s="4">
        <v>300</v>
      </c>
      <c r="B6" s="6">
        <v>1.9232386961095018</v>
      </c>
      <c r="C6" s="17">
        <f t="shared" si="0"/>
        <v>2.151879144177705</v>
      </c>
      <c r="D6" s="50">
        <v>5.6659803505931236E-2</v>
      </c>
      <c r="E6" s="8">
        <f t="shared" si="1"/>
        <v>1.4133175373541617E-2</v>
      </c>
      <c r="N6" s="38">
        <v>60</v>
      </c>
      <c r="O6" s="26">
        <f t="shared" si="2"/>
        <v>2.6722713365928166</v>
      </c>
    </row>
    <row r="7" spans="1:15" ht="13" x14ac:dyDescent="0.15">
      <c r="A7" s="4">
        <v>1500</v>
      </c>
      <c r="B7" s="6">
        <v>2.7358044164037629</v>
      </c>
      <c r="C7" s="17">
        <f t="shared" si="0"/>
        <v>2.6591702285116896</v>
      </c>
      <c r="D7" s="50">
        <v>0.1292861812672603</v>
      </c>
      <c r="E7" s="8">
        <f t="shared" si="1"/>
        <v>7.8464827862203071E-4</v>
      </c>
      <c r="N7" s="38">
        <v>75</v>
      </c>
      <c r="O7" s="26">
        <f t="shared" si="2"/>
        <v>2.7840128222461429</v>
      </c>
    </row>
    <row r="8" spans="1:15" ht="13" x14ac:dyDescent="0.15">
      <c r="A8" s="4">
        <v>3600</v>
      </c>
      <c r="B8" s="6">
        <v>3.2783911671924741</v>
      </c>
      <c r="C8" s="17">
        <f t="shared" si="0"/>
        <v>3.2085982225432197</v>
      </c>
      <c r="D8" s="50">
        <v>0.14526842969710824</v>
      </c>
      <c r="E8" s="8">
        <f t="shared" si="1"/>
        <v>4.5321210631515707E-4</v>
      </c>
      <c r="N8" s="38">
        <v>90</v>
      </c>
      <c r="O8" s="26">
        <f t="shared" si="2"/>
        <v>2.8543557811392386</v>
      </c>
    </row>
    <row r="9" spans="1:15" ht="13" x14ac:dyDescent="0.15">
      <c r="A9" s="4">
        <v>7200</v>
      </c>
      <c r="B9" s="6">
        <v>3.5954258675079589</v>
      </c>
      <c r="C9" s="17">
        <f t="shared" si="0"/>
        <v>3.6745848497019526</v>
      </c>
      <c r="D9" s="50">
        <v>0.1776220237845863</v>
      </c>
      <c r="E9" s="8">
        <f t="shared" si="1"/>
        <v>4.8472980650575914E-4</v>
      </c>
      <c r="N9" s="38">
        <v>105</v>
      </c>
      <c r="O9" s="26">
        <f t="shared" si="2"/>
        <v>2.8998183802148918</v>
      </c>
    </row>
    <row r="10" spans="1:15" ht="13" x14ac:dyDescent="0.15">
      <c r="A10" s="4">
        <v>14400</v>
      </c>
      <c r="B10" s="6">
        <v>4.1251314405885218</v>
      </c>
      <c r="C10" s="17">
        <f t="shared" si="0"/>
        <v>4.1013838011523553</v>
      </c>
      <c r="D10" s="50">
        <v>3.7859388972007434E-2</v>
      </c>
      <c r="E10" s="8">
        <f t="shared" si="1"/>
        <v>3.3140977227918836E-5</v>
      </c>
      <c r="N10" s="38">
        <v>120</v>
      </c>
      <c r="O10" s="26">
        <f t="shared" si="2"/>
        <v>2.9303219307218669</v>
      </c>
    </row>
    <row r="11" spans="1:15" ht="13" x14ac:dyDescent="0.15">
      <c r="A11" s="28"/>
      <c r="B11" s="3"/>
      <c r="C11" s="3"/>
      <c r="D11" s="3"/>
      <c r="E11" s="3"/>
      <c r="N11" s="38">
        <v>135</v>
      </c>
      <c r="O11" s="26">
        <f t="shared" si="2"/>
        <v>2.9518255041818384</v>
      </c>
    </row>
    <row r="12" spans="1:15" ht="13" x14ac:dyDescent="0.15">
      <c r="A12" s="28"/>
      <c r="B12" s="3"/>
      <c r="C12" s="3"/>
      <c r="D12" s="3"/>
      <c r="E12" s="3">
        <f>SUM(E2:E10)</f>
        <v>0.1295446905140468</v>
      </c>
      <c r="N12" s="38">
        <v>150</v>
      </c>
      <c r="O12" s="26">
        <f t="shared" si="2"/>
        <v>2.967908349747546</v>
      </c>
    </row>
    <row r="13" spans="1:15" ht="13" x14ac:dyDescent="0.15">
      <c r="A13" s="28"/>
      <c r="B13" s="3"/>
      <c r="C13" s="3"/>
      <c r="D13" s="3"/>
      <c r="E13" s="3"/>
      <c r="N13" s="38">
        <v>165</v>
      </c>
      <c r="O13" s="26">
        <f t="shared" si="2"/>
        <v>2.9807203343159365</v>
      </c>
    </row>
    <row r="14" spans="1:15" ht="13" x14ac:dyDescent="0.15">
      <c r="A14" s="28"/>
      <c r="B14" s="28"/>
      <c r="C14" s="28"/>
      <c r="D14" s="28"/>
      <c r="E14" s="28"/>
      <c r="N14" s="38">
        <v>180</v>
      </c>
      <c r="O14" s="26">
        <f t="shared" si="2"/>
        <v>2.9915528010348487</v>
      </c>
    </row>
    <row r="15" spans="1:15" ht="42" customHeight="1" x14ac:dyDescent="0.15">
      <c r="A15" s="27" t="s">
        <v>17</v>
      </c>
      <c r="B15" s="58" t="s">
        <v>20</v>
      </c>
      <c r="C15" s="58"/>
      <c r="D15" s="58"/>
      <c r="E15" s="58"/>
      <c r="N15" s="38">
        <v>195</v>
      </c>
      <c r="O15" s="26">
        <f t="shared" si="2"/>
        <v>3.001181441442935</v>
      </c>
    </row>
    <row r="16" spans="1:15" ht="13" x14ac:dyDescent="0.15">
      <c r="A16" s="28"/>
      <c r="B16" s="28"/>
      <c r="C16" s="28"/>
      <c r="D16" s="28"/>
      <c r="E16" s="28"/>
      <c r="N16" s="38">
        <v>210</v>
      </c>
      <c r="O16" s="26">
        <f t="shared" si="2"/>
        <v>3.0100722331993279</v>
      </c>
    </row>
    <row r="17" spans="1:15" ht="13" x14ac:dyDescent="0.15">
      <c r="A17" s="28"/>
      <c r="B17" s="28"/>
      <c r="C17" s="28"/>
      <c r="D17" s="28"/>
      <c r="E17" s="28"/>
      <c r="N17" s="38">
        <v>225</v>
      </c>
      <c r="O17" s="26">
        <f t="shared" si="2"/>
        <v>3.018505131523832</v>
      </c>
    </row>
    <row r="18" spans="1:15" ht="13" x14ac:dyDescent="0.15">
      <c r="A18" s="28"/>
      <c r="B18" s="28"/>
      <c r="C18" s="28"/>
      <c r="D18" s="28"/>
      <c r="E18" s="28"/>
      <c r="N18" s="38">
        <v>240</v>
      </c>
      <c r="O18" s="26">
        <f t="shared" si="2"/>
        <v>3.0266483614238751</v>
      </c>
    </row>
    <row r="19" spans="1:15" ht="13" x14ac:dyDescent="0.15">
      <c r="A19" s="28"/>
      <c r="B19" s="28"/>
      <c r="C19" s="28"/>
      <c r="D19" s="28"/>
      <c r="E19" s="28"/>
      <c r="N19" s="38">
        <v>255</v>
      </c>
      <c r="O19" s="26">
        <f t="shared" si="2"/>
        <v>3.0346030394976147</v>
      </c>
    </row>
    <row r="20" spans="1:15" ht="13" x14ac:dyDescent="0.15">
      <c r="A20" s="28"/>
      <c r="B20" s="28"/>
      <c r="C20" s="28"/>
      <c r="D20" s="28"/>
      <c r="E20" s="28"/>
      <c r="N20" s="38">
        <v>270</v>
      </c>
      <c r="O20" s="26">
        <f t="shared" si="2"/>
        <v>3.0424299749258465</v>
      </c>
    </row>
    <row r="21" spans="1:15" ht="13" x14ac:dyDescent="0.15">
      <c r="A21" s="28"/>
      <c r="B21" s="28"/>
      <c r="C21" s="28"/>
      <c r="D21" s="28"/>
      <c r="E21" s="28"/>
      <c r="N21" s="38">
        <v>285</v>
      </c>
      <c r="O21" s="26">
        <f t="shared" si="2"/>
        <v>3.0501657668314741</v>
      </c>
    </row>
    <row r="22" spans="1:15" ht="14" x14ac:dyDescent="0.15">
      <c r="A22" s="7" t="s">
        <v>9</v>
      </c>
      <c r="B22" s="7">
        <v>8</v>
      </c>
      <c r="C22" s="28"/>
      <c r="D22" s="28"/>
      <c r="E22" s="28"/>
      <c r="N22" s="38">
        <v>300</v>
      </c>
      <c r="O22" s="26">
        <f t="shared" si="2"/>
        <v>3.0578324727651025</v>
      </c>
    </row>
    <row r="23" spans="1:15" x14ac:dyDescent="0.15">
      <c r="A23" s="19" t="s">
        <v>14</v>
      </c>
      <c r="B23" s="33">
        <v>3.398558522124491E-2</v>
      </c>
      <c r="C23" s="59" t="s">
        <v>21</v>
      </c>
      <c r="D23" s="28"/>
      <c r="E23" s="28"/>
      <c r="N23" s="38">
        <v>315</v>
      </c>
      <c r="O23" s="26">
        <f t="shared" si="2"/>
        <v>3.0654434158454436</v>
      </c>
    </row>
    <row r="24" spans="1:15" x14ac:dyDescent="0.15">
      <c r="A24" s="19" t="s">
        <v>15</v>
      </c>
      <c r="B24" s="57">
        <v>3.5009156911080933E-4</v>
      </c>
      <c r="C24" s="60"/>
      <c r="D24" s="28"/>
      <c r="E24" s="28"/>
      <c r="N24" s="38">
        <v>330</v>
      </c>
      <c r="O24" s="26">
        <f t="shared" si="2"/>
        <v>3.0730066726776077</v>
      </c>
    </row>
    <row r="25" spans="1:15" x14ac:dyDescent="0.15">
      <c r="A25" s="19" t="s">
        <v>16</v>
      </c>
      <c r="B25" s="33">
        <v>1.4153342543223146E-5</v>
      </c>
      <c r="C25" s="60"/>
      <c r="D25" s="28"/>
      <c r="E25" s="28"/>
      <c r="N25" s="38">
        <v>345</v>
      </c>
      <c r="O25" s="26">
        <f t="shared" si="2"/>
        <v>3.0805271682875883</v>
      </c>
    </row>
    <row r="26" spans="1:15" ht="14" x14ac:dyDescent="0.15">
      <c r="A26" s="20" t="s">
        <v>10</v>
      </c>
      <c r="B26" s="21">
        <v>1.9925096022164186</v>
      </c>
      <c r="C26" s="60"/>
      <c r="D26" s="28"/>
      <c r="E26" s="28"/>
      <c r="N26" s="38">
        <v>360</v>
      </c>
      <c r="O26" s="26">
        <f t="shared" si="2"/>
        <v>3.0880079343952307</v>
      </c>
    </row>
    <row r="27" spans="1:15" ht="14" x14ac:dyDescent="0.15">
      <c r="A27" s="20" t="s">
        <v>11</v>
      </c>
      <c r="B27" s="21">
        <v>1.4437887560792453</v>
      </c>
      <c r="C27" s="60"/>
      <c r="D27" s="28"/>
      <c r="E27" s="28"/>
      <c r="N27" s="38">
        <v>375</v>
      </c>
      <c r="O27" s="26">
        <f t="shared" si="2"/>
        <v>3.095450865167015</v>
      </c>
    </row>
    <row r="28" spans="1:15" ht="14" x14ac:dyDescent="0.15">
      <c r="A28" s="20" t="s">
        <v>12</v>
      </c>
      <c r="B28" s="21">
        <v>3.6577483137712226</v>
      </c>
      <c r="C28" s="60"/>
      <c r="D28" s="28"/>
      <c r="E28" s="28"/>
      <c r="N28" s="38">
        <v>390</v>
      </c>
      <c r="O28" s="26">
        <f t="shared" si="2"/>
        <v>3.1028571711424129</v>
      </c>
    </row>
    <row r="29" spans="1:15" ht="14" x14ac:dyDescent="0.15">
      <c r="A29" s="56" t="s">
        <v>55</v>
      </c>
      <c r="B29" s="61">
        <v>0.90595332858739752</v>
      </c>
      <c r="N29" s="38">
        <v>405</v>
      </c>
      <c r="O29" s="26">
        <f t="shared" si="2"/>
        <v>3.1102276518756087</v>
      </c>
    </row>
    <row r="30" spans="1:15" ht="14" x14ac:dyDescent="0.15">
      <c r="A30" s="32" t="s">
        <v>22</v>
      </c>
      <c r="B30" s="22">
        <f>SUM(B26,B27,B28,B29)</f>
        <v>8.0000000006542837</v>
      </c>
      <c r="N30" s="38">
        <v>420</v>
      </c>
      <c r="O30" s="26">
        <f t="shared" si="2"/>
        <v>3.1175628596930602</v>
      </c>
    </row>
    <row r="31" spans="1:15" ht="13" x14ac:dyDescent="0.15">
      <c r="N31" s="38">
        <v>435</v>
      </c>
      <c r="O31" s="26">
        <f t="shared" si="2"/>
        <v>3.1248631980524277</v>
      </c>
    </row>
    <row r="32" spans="1:15" ht="13" x14ac:dyDescent="0.15">
      <c r="N32" s="38">
        <v>450</v>
      </c>
      <c r="O32" s="26">
        <f t="shared" si="2"/>
        <v>3.1321289806214399</v>
      </c>
    </row>
    <row r="33" spans="1:15" ht="13" x14ac:dyDescent="0.15">
      <c r="A33" s="26"/>
      <c r="N33" s="38">
        <v>465</v>
      </c>
      <c r="O33" s="26">
        <f t="shared" si="2"/>
        <v>3.1393604667641184</v>
      </c>
    </row>
    <row r="34" spans="1:15" ht="13" x14ac:dyDescent="0.15">
      <c r="G34" s="26"/>
      <c r="N34" s="38">
        <v>480</v>
      </c>
      <c r="O34" s="26">
        <f t="shared" si="2"/>
        <v>3.1465578828566731</v>
      </c>
    </row>
    <row r="35" spans="1:15" ht="13" x14ac:dyDescent="0.15">
      <c r="N35" s="38">
        <v>495</v>
      </c>
      <c r="O35" s="26">
        <f t="shared" si="2"/>
        <v>3.1537214350923071</v>
      </c>
    </row>
    <row r="36" spans="1:15" ht="13" x14ac:dyDescent="0.15">
      <c r="N36" s="38">
        <v>510</v>
      </c>
      <c r="O36" s="26">
        <f t="shared" si="2"/>
        <v>3.1608513171740555</v>
      </c>
    </row>
    <row r="37" spans="1:15" ht="13" x14ac:dyDescent="0.15">
      <c r="N37" s="38">
        <v>525</v>
      </c>
      <c r="O37" s="26">
        <f t="shared" si="2"/>
        <v>3.1679477149372191</v>
      </c>
    </row>
    <row r="38" spans="1:15" ht="13" x14ac:dyDescent="0.15">
      <c r="N38" s="38">
        <v>540</v>
      </c>
      <c r="O38" s="26">
        <f t="shared" si="2"/>
        <v>3.1750108091276319</v>
      </c>
    </row>
    <row r="39" spans="1:15" ht="13" x14ac:dyDescent="0.15">
      <c r="N39" s="38">
        <v>555</v>
      </c>
      <c r="O39" s="26">
        <f t="shared" si="2"/>
        <v>3.1820407770722694</v>
      </c>
    </row>
    <row r="40" spans="1:15" ht="13" x14ac:dyDescent="0.15">
      <c r="N40" s="38">
        <v>570</v>
      </c>
      <c r="O40" s="26">
        <f t="shared" si="2"/>
        <v>3.1890377936845495</v>
      </c>
    </row>
    <row r="41" spans="1:15" ht="13" x14ac:dyDescent="0.15">
      <c r="N41" s="38">
        <v>585</v>
      </c>
      <c r="O41" s="26">
        <f t="shared" si="2"/>
        <v>3.1960020320700306</v>
      </c>
    </row>
    <row r="42" spans="1:15" ht="13" x14ac:dyDescent="0.15">
      <c r="N42" s="38">
        <v>600</v>
      </c>
      <c r="O42" s="26">
        <f t="shared" si="2"/>
        <v>3.2029336638920873</v>
      </c>
    </row>
    <row r="43" spans="1:15" ht="13" x14ac:dyDescent="0.15">
      <c r="N43" s="38">
        <v>615</v>
      </c>
      <c r="O43" s="26">
        <f t="shared" si="2"/>
        <v>3.2098328595934054</v>
      </c>
    </row>
    <row r="44" spans="1:15" ht="13" x14ac:dyDescent="0.15">
      <c r="N44" s="38">
        <v>630</v>
      </c>
      <c r="O44" s="26">
        <f t="shared" si="2"/>
        <v>3.2166997885308772</v>
      </c>
    </row>
    <row r="45" spans="1:15" ht="13" x14ac:dyDescent="0.15">
      <c r="N45" s="38">
        <v>645</v>
      </c>
      <c r="O45" s="26">
        <f t="shared" si="2"/>
        <v>3.2235346190584728</v>
      </c>
    </row>
    <row r="46" spans="1:15" ht="13" x14ac:dyDescent="0.15">
      <c r="N46" s="38">
        <v>660</v>
      </c>
      <c r="O46" s="26">
        <f t="shared" si="2"/>
        <v>3.2303375185788457</v>
      </c>
    </row>
    <row r="47" spans="1:15" ht="13" x14ac:dyDescent="0.15">
      <c r="N47" s="38">
        <v>675</v>
      </c>
      <c r="O47" s="26">
        <f t="shared" si="2"/>
        <v>3.2371086535761635</v>
      </c>
    </row>
    <row r="48" spans="1:15" ht="13" x14ac:dyDescent="0.15">
      <c r="N48" s="38">
        <v>690</v>
      </c>
      <c r="O48" s="26">
        <f t="shared" si="2"/>
        <v>3.243848189637633</v>
      </c>
    </row>
    <row r="49" spans="14:15" ht="13" x14ac:dyDescent="0.15">
      <c r="N49" s="38">
        <v>705</v>
      </c>
      <c r="O49" s="26">
        <f t="shared" si="2"/>
        <v>3.2505562914682535</v>
      </c>
    </row>
    <row r="50" spans="14:15" ht="13" x14ac:dyDescent="0.15">
      <c r="N50" s="38">
        <v>720</v>
      </c>
      <c r="O50" s="26">
        <f t="shared" si="2"/>
        <v>3.2572331229014626</v>
      </c>
    </row>
    <row r="51" spans="14:15" ht="13" x14ac:dyDescent="0.15">
      <c r="N51" s="38">
        <v>735</v>
      </c>
      <c r="O51" s="26">
        <f t="shared" si="2"/>
        <v>3.2638788469073283</v>
      </c>
    </row>
    <row r="52" spans="14:15" ht="13" x14ac:dyDescent="0.15">
      <c r="N52" s="38">
        <v>750</v>
      </c>
      <c r="O52" s="26">
        <f t="shared" si="2"/>
        <v>3.2704936255992436</v>
      </c>
    </row>
    <row r="53" spans="14:15" ht="13" x14ac:dyDescent="0.15">
      <c r="N53" s="38">
        <v>765</v>
      </c>
      <c r="O53" s="26">
        <f t="shared" si="2"/>
        <v>3.277077620239726</v>
      </c>
    </row>
    <row r="54" spans="14:15" ht="13" x14ac:dyDescent="0.15">
      <c r="N54" s="38">
        <v>780</v>
      </c>
      <c r="O54" s="26">
        <f t="shared" si="2"/>
        <v>3.2836309912456545</v>
      </c>
    </row>
    <row r="55" spans="14:15" ht="13" x14ac:dyDescent="0.15">
      <c r="N55" s="38">
        <v>795</v>
      </c>
      <c r="O55" s="26">
        <f t="shared" si="2"/>
        <v>3.2901538981931719</v>
      </c>
    </row>
    <row r="56" spans="14:15" ht="13" x14ac:dyDescent="0.15">
      <c r="N56" s="38">
        <v>810</v>
      </c>
      <c r="O56" s="26">
        <f t="shared" si="2"/>
        <v>3.2966464998223741</v>
      </c>
    </row>
    <row r="57" spans="14:15" ht="13" x14ac:dyDescent="0.15">
      <c r="N57" s="38">
        <v>825</v>
      </c>
      <c r="O57" s="26">
        <f t="shared" si="2"/>
        <v>3.303108954041853</v>
      </c>
    </row>
    <row r="58" spans="14:15" ht="13" x14ac:dyDescent="0.15">
      <c r="N58" s="38">
        <v>840</v>
      </c>
      <c r="O58" s="26">
        <f t="shared" si="2"/>
        <v>3.3095414179331586</v>
      </c>
    </row>
    <row r="59" spans="14:15" ht="13" x14ac:dyDescent="0.15">
      <c r="N59" s="38">
        <v>855</v>
      </c>
      <c r="O59" s="26">
        <f t="shared" si="2"/>
        <v>3.31594404775519</v>
      </c>
    </row>
    <row r="60" spans="14:15" ht="13" x14ac:dyDescent="0.15">
      <c r="N60" s="38">
        <v>870</v>
      </c>
      <c r="O60" s="26">
        <f t="shared" si="2"/>
        <v>3.3223169989485455</v>
      </c>
    </row>
    <row r="61" spans="14:15" ht="13" x14ac:dyDescent="0.15">
      <c r="N61" s="38">
        <v>885</v>
      </c>
      <c r="O61" s="26">
        <f t="shared" si="2"/>
        <v>3.3286604261398223</v>
      </c>
    </row>
    <row r="62" spans="14:15" ht="13" x14ac:dyDescent="0.15">
      <c r="N62" s="38">
        <v>900</v>
      </c>
      <c r="O62" s="26">
        <f t="shared" si="2"/>
        <v>3.3349744831458978</v>
      </c>
    </row>
    <row r="63" spans="14:15" ht="13" x14ac:dyDescent="0.15">
      <c r="N63" s="38">
        <v>915</v>
      </c>
      <c r="O63" s="26">
        <f t="shared" si="2"/>
        <v>3.3412593229781806</v>
      </c>
    </row>
    <row r="64" spans="14:15" ht="13" x14ac:dyDescent="0.15">
      <c r="N64" s="38">
        <v>930</v>
      </c>
      <c r="O64" s="26">
        <f t="shared" si="2"/>
        <v>3.3475150978468324</v>
      </c>
    </row>
    <row r="65" spans="14:15" ht="13" x14ac:dyDescent="0.15">
      <c r="N65" s="38">
        <v>945</v>
      </c>
      <c r="O65" s="26">
        <f t="shared" si="2"/>
        <v>3.3537419591649638</v>
      </c>
    </row>
    <row r="66" spans="14:15" ht="13" x14ac:dyDescent="0.15">
      <c r="N66" s="38">
        <v>960</v>
      </c>
      <c r="O66" s="26">
        <f t="shared" si="2"/>
        <v>3.3599400575528153</v>
      </c>
    </row>
    <row r="67" spans="14:15" ht="13" x14ac:dyDescent="0.15">
      <c r="N67" s="38">
        <v>975</v>
      </c>
      <c r="O67" s="26">
        <f t="shared" ref="O67:O130" si="3">$B$22-($B$26*EXP(-$B$23*N67))-($B$27*EXP(-$B$24*N67))-($B$28*EXP(-$B$25*N67))</f>
        <v>3.3661095428419103</v>
      </c>
    </row>
    <row r="68" spans="14:15" ht="13" x14ac:dyDescent="0.15">
      <c r="N68" s="38">
        <v>990</v>
      </c>
      <c r="O68" s="26">
        <f t="shared" si="3"/>
        <v>3.3722505640791853</v>
      </c>
    </row>
    <row r="69" spans="14:15" ht="13" x14ac:dyDescent="0.15">
      <c r="N69" s="38">
        <v>1005</v>
      </c>
      <c r="O69" s="26">
        <f t="shared" si="3"/>
        <v>3.378363269531099</v>
      </c>
    </row>
    <row r="70" spans="14:15" ht="13" x14ac:dyDescent="0.15">
      <c r="N70" s="38">
        <v>1020</v>
      </c>
      <c r="O70" s="26">
        <f t="shared" si="3"/>
        <v>3.3844478066877217</v>
      </c>
    </row>
    <row r="71" spans="14:15" ht="13" x14ac:dyDescent="0.15">
      <c r="N71" s="38">
        <v>1035</v>
      </c>
      <c r="O71" s="26">
        <f t="shared" si="3"/>
        <v>3.3905043222668034</v>
      </c>
    </row>
    <row r="72" spans="14:15" ht="13" x14ac:dyDescent="0.15">
      <c r="N72" s="38">
        <v>1050</v>
      </c>
      <c r="O72" s="26">
        <f t="shared" si="3"/>
        <v>3.3965329622178158</v>
      </c>
    </row>
    <row r="73" spans="14:15" ht="13" x14ac:dyDescent="0.15">
      <c r="N73" s="38">
        <v>1065</v>
      </c>
      <c r="O73" s="26">
        <f t="shared" si="3"/>
        <v>3.4025338717259781</v>
      </c>
    </row>
    <row r="74" spans="14:15" ht="13" x14ac:dyDescent="0.15">
      <c r="N74" s="38">
        <v>1080</v>
      </c>
      <c r="O74" s="26">
        <f t="shared" si="3"/>
        <v>3.4085071952162571</v>
      </c>
    </row>
    <row r="75" spans="14:15" ht="13" x14ac:dyDescent="0.15">
      <c r="N75" s="38">
        <v>1095</v>
      </c>
      <c r="O75" s="26">
        <f t="shared" si="3"/>
        <v>3.4144530763573551</v>
      </c>
    </row>
    <row r="76" spans="14:15" ht="13" x14ac:dyDescent="0.15">
      <c r="N76" s="38">
        <v>1110</v>
      </c>
      <c r="O76" s="26">
        <f t="shared" si="3"/>
        <v>3.420371658065664</v>
      </c>
    </row>
    <row r="77" spans="14:15" ht="13" x14ac:dyDescent="0.15">
      <c r="N77" s="38">
        <v>1125</v>
      </c>
      <c r="O77" s="26">
        <f t="shared" si="3"/>
        <v>3.4262630825092102</v>
      </c>
    </row>
    <row r="78" spans="14:15" ht="13" x14ac:dyDescent="0.15">
      <c r="N78" s="38">
        <v>1140</v>
      </c>
      <c r="O78" s="26">
        <f t="shared" si="3"/>
        <v>3.4321274911115713</v>
      </c>
    </row>
    <row r="79" spans="14:15" ht="13" x14ac:dyDescent="0.15">
      <c r="N79" s="38">
        <v>1155</v>
      </c>
      <c r="O79" s="26">
        <f t="shared" si="3"/>
        <v>3.4379650245557793</v>
      </c>
    </row>
    <row r="80" spans="14:15" ht="13" x14ac:dyDescent="0.15">
      <c r="N80" s="38">
        <v>1170</v>
      </c>
      <c r="O80" s="26">
        <f t="shared" si="3"/>
        <v>3.4437758227881949</v>
      </c>
    </row>
    <row r="81" spans="14:15" ht="13" x14ac:dyDescent="0.15">
      <c r="N81" s="38">
        <v>1185</v>
      </c>
      <c r="O81" s="26">
        <f t="shared" si="3"/>
        <v>3.4495600250223655</v>
      </c>
    </row>
    <row r="82" spans="14:15" ht="13" x14ac:dyDescent="0.15">
      <c r="N82" s="38">
        <v>1200</v>
      </c>
      <c r="O82" s="26">
        <f t="shared" si="3"/>
        <v>3.4553177697428685</v>
      </c>
    </row>
    <row r="83" spans="14:15" ht="13" x14ac:dyDescent="0.15">
      <c r="N83" s="38">
        <v>1215</v>
      </c>
      <c r="O83" s="26">
        <f t="shared" si="3"/>
        <v>3.4610491947091249</v>
      </c>
    </row>
    <row r="84" spans="14:15" ht="13" x14ac:dyDescent="0.15">
      <c r="N84" s="38">
        <v>1230</v>
      </c>
      <c r="O84" s="26">
        <f t="shared" si="3"/>
        <v>3.4667544369591989</v>
      </c>
    </row>
    <row r="85" spans="14:15" ht="13" x14ac:dyDescent="0.15">
      <c r="N85" s="38">
        <v>1245</v>
      </c>
      <c r="O85" s="26">
        <f t="shared" si="3"/>
        <v>3.4724336328135759</v>
      </c>
    </row>
    <row r="86" spans="14:15" ht="13" x14ac:dyDescent="0.15">
      <c r="N86" s="38">
        <v>1260</v>
      </c>
      <c r="O86" s="26">
        <f t="shared" si="3"/>
        <v>3.4780869178789193</v>
      </c>
    </row>
    <row r="87" spans="14:15" ht="13" x14ac:dyDescent="0.15">
      <c r="N87" s="38">
        <v>1275</v>
      </c>
      <c r="O87" s="26">
        <f t="shared" si="3"/>
        <v>3.4837144270518126</v>
      </c>
    </row>
    <row r="88" spans="14:15" ht="13" x14ac:dyDescent="0.15">
      <c r="N88" s="38">
        <v>1290</v>
      </c>
      <c r="O88" s="26">
        <f t="shared" si="3"/>
        <v>3.4893162945224763</v>
      </c>
    </row>
    <row r="89" spans="14:15" ht="13" x14ac:dyDescent="0.15">
      <c r="N89" s="38">
        <v>1305</v>
      </c>
      <c r="O89" s="26">
        <f t="shared" si="3"/>
        <v>3.4948926537784657</v>
      </c>
    </row>
    <row r="90" spans="14:15" ht="13" x14ac:dyDescent="0.15">
      <c r="N90" s="38">
        <v>1320</v>
      </c>
      <c r="O90" s="26">
        <f t="shared" si="3"/>
        <v>3.5004436376083561</v>
      </c>
    </row>
    <row r="91" spans="14:15" ht="13" x14ac:dyDescent="0.15">
      <c r="N91" s="38">
        <v>1335</v>
      </c>
      <c r="O91" s="26">
        <f t="shared" si="3"/>
        <v>3.505969378105398</v>
      </c>
    </row>
    <row r="92" spans="14:15" ht="13" x14ac:dyDescent="0.15">
      <c r="N92" s="38">
        <v>1350</v>
      </c>
      <c r="O92" s="26">
        <f t="shared" si="3"/>
        <v>3.5114700066711633</v>
      </c>
    </row>
    <row r="93" spans="14:15" ht="13" x14ac:dyDescent="0.15">
      <c r="N93" s="38">
        <v>1365</v>
      </c>
      <c r="O93" s="26">
        <f t="shared" si="3"/>
        <v>3.5169456540191666</v>
      </c>
    </row>
    <row r="94" spans="14:15" ht="13" x14ac:dyDescent="0.15">
      <c r="N94" s="38">
        <v>1380</v>
      </c>
      <c r="O94" s="26">
        <f t="shared" si="3"/>
        <v>3.5223964501784684</v>
      </c>
    </row>
    <row r="95" spans="14:15" ht="13" x14ac:dyDescent="0.15">
      <c r="N95" s="38">
        <v>1395</v>
      </c>
      <c r="O95" s="26">
        <f t="shared" si="3"/>
        <v>3.5278225244972603</v>
      </c>
    </row>
    <row r="96" spans="14:15" ht="13" x14ac:dyDescent="0.15">
      <c r="N96" s="38">
        <v>1410</v>
      </c>
      <c r="O96" s="26">
        <f t="shared" si="3"/>
        <v>3.5332240056464306</v>
      </c>
    </row>
    <row r="97" spans="14:15" ht="13" x14ac:dyDescent="0.15">
      <c r="N97" s="38">
        <v>1425</v>
      </c>
      <c r="O97" s="26">
        <f t="shared" si="3"/>
        <v>3.538601021623113</v>
      </c>
    </row>
    <row r="98" spans="14:15" ht="13" x14ac:dyDescent="0.15">
      <c r="N98" s="38">
        <v>1440</v>
      </c>
      <c r="O98" s="26">
        <f t="shared" si="3"/>
        <v>3.5439536997542147</v>
      </c>
    </row>
    <row r="99" spans="14:15" ht="13" x14ac:dyDescent="0.15">
      <c r="N99" s="38">
        <v>1455</v>
      </c>
      <c r="O99" s="26">
        <f t="shared" si="3"/>
        <v>3.5492821666999257</v>
      </c>
    </row>
    <row r="100" spans="14:15" ht="13" x14ac:dyDescent="0.15">
      <c r="N100" s="38">
        <v>1470</v>
      </c>
      <c r="O100" s="26">
        <f t="shared" si="3"/>
        <v>3.5545865484572134</v>
      </c>
    </row>
    <row r="101" spans="14:15" ht="13" x14ac:dyDescent="0.15">
      <c r="N101" s="38">
        <v>1485</v>
      </c>
      <c r="O101" s="26">
        <f t="shared" si="3"/>
        <v>3.5598669703632937</v>
      </c>
    </row>
    <row r="102" spans="14:15" ht="13" x14ac:dyDescent="0.15">
      <c r="N102" s="38">
        <v>1500</v>
      </c>
      <c r="O102" s="26">
        <f t="shared" si="3"/>
        <v>3.5651235570990871</v>
      </c>
    </row>
    <row r="103" spans="14:15" ht="13" x14ac:dyDescent="0.15">
      <c r="N103" s="38">
        <v>1515</v>
      </c>
      <c r="O103" s="26">
        <f t="shared" si="3"/>
        <v>3.5703564326926567</v>
      </c>
    </row>
    <row r="104" spans="14:15" ht="13" x14ac:dyDescent="0.15">
      <c r="N104" s="38">
        <v>1530</v>
      </c>
      <c r="O104" s="26">
        <f t="shared" si="3"/>
        <v>3.5755657205226279</v>
      </c>
    </row>
    <row r="105" spans="14:15" ht="13" x14ac:dyDescent="0.15">
      <c r="N105" s="38">
        <v>1545</v>
      </c>
      <c r="O105" s="26">
        <f t="shared" si="3"/>
        <v>3.5807515433215875</v>
      </c>
    </row>
    <row r="106" spans="14:15" ht="13" x14ac:dyDescent="0.15">
      <c r="N106" s="38">
        <v>1560</v>
      </c>
      <c r="O106" s="26">
        <f t="shared" si="3"/>
        <v>3.5859140231794719</v>
      </c>
    </row>
    <row r="107" spans="14:15" ht="13" x14ac:dyDescent="0.15">
      <c r="N107" s="38">
        <v>1575</v>
      </c>
      <c r="O107" s="26">
        <f t="shared" si="3"/>
        <v>3.5910532815469276</v>
      </c>
    </row>
    <row r="108" spans="14:15" ht="13" x14ac:dyDescent="0.15">
      <c r="N108" s="38">
        <v>1590</v>
      </c>
      <c r="O108" s="26">
        <f t="shared" si="3"/>
        <v>3.5961694392386647</v>
      </c>
    </row>
    <row r="109" spans="14:15" ht="13" x14ac:dyDescent="0.15">
      <c r="N109" s="38">
        <v>1605</v>
      </c>
      <c r="O109" s="26">
        <f t="shared" si="3"/>
        <v>3.6012626164367822</v>
      </c>
    </row>
    <row r="110" spans="14:15" ht="13" x14ac:dyDescent="0.15">
      <c r="N110" s="38">
        <v>1620</v>
      </c>
      <c r="O110" s="26">
        <f t="shared" si="3"/>
        <v>3.6063329326940852</v>
      </c>
    </row>
    <row r="111" spans="14:15" ht="13" x14ac:dyDescent="0.15">
      <c r="N111" s="38">
        <v>1635</v>
      </c>
      <c r="O111" s="26">
        <f t="shared" si="3"/>
        <v>3.6113805069373819</v>
      </c>
    </row>
    <row r="112" spans="14:15" ht="13" x14ac:dyDescent="0.15">
      <c r="N112" s="38">
        <v>1650</v>
      </c>
      <c r="O112" s="26">
        <f t="shared" si="3"/>
        <v>3.6164054574707576</v>
      </c>
    </row>
    <row r="113" spans="14:15" ht="13" x14ac:dyDescent="0.15">
      <c r="N113" s="38">
        <v>1665</v>
      </c>
      <c r="O113" s="26">
        <f t="shared" si="3"/>
        <v>3.621407901978841</v>
      </c>
    </row>
    <row r="114" spans="14:15" ht="13" x14ac:dyDescent="0.15">
      <c r="N114" s="38">
        <v>1680</v>
      </c>
      <c r="O114" s="26">
        <f t="shared" si="3"/>
        <v>3.6263879575300439</v>
      </c>
    </row>
    <row r="115" spans="14:15" ht="13" x14ac:dyDescent="0.15">
      <c r="N115" s="38">
        <v>1695</v>
      </c>
      <c r="O115" s="26">
        <f t="shared" si="3"/>
        <v>3.631345740579794</v>
      </c>
    </row>
    <row r="116" spans="14:15" ht="13" x14ac:dyDescent="0.15">
      <c r="N116" s="38">
        <v>1710</v>
      </c>
      <c r="O116" s="26">
        <f t="shared" si="3"/>
        <v>3.6362813669737428</v>
      </c>
    </row>
    <row r="117" spans="14:15" ht="13" x14ac:dyDescent="0.15">
      <c r="N117" s="38">
        <v>1725</v>
      </c>
      <c r="O117" s="26">
        <f t="shared" si="3"/>
        <v>3.6411949519509563</v>
      </c>
    </row>
    <row r="118" spans="14:15" ht="13" x14ac:dyDescent="0.15">
      <c r="N118" s="38">
        <v>1740</v>
      </c>
      <c r="O118" s="26">
        <f t="shared" si="3"/>
        <v>3.6460866101470981</v>
      </c>
    </row>
    <row r="119" spans="14:15" ht="13" x14ac:dyDescent="0.15">
      <c r="N119" s="38">
        <v>1755</v>
      </c>
      <c r="O119" s="26">
        <f t="shared" si="3"/>
        <v>3.6509564555975853</v>
      </c>
    </row>
    <row r="120" spans="14:15" ht="13" x14ac:dyDescent="0.15">
      <c r="N120" s="38">
        <v>1770</v>
      </c>
      <c r="O120" s="26">
        <f t="shared" si="3"/>
        <v>3.6558046017407335</v>
      </c>
    </row>
    <row r="121" spans="14:15" ht="13" x14ac:dyDescent="0.15">
      <c r="N121" s="38">
        <v>1785</v>
      </c>
      <c r="O121" s="26">
        <f t="shared" si="3"/>
        <v>3.6606311614208846</v>
      </c>
    </row>
    <row r="122" spans="14:15" ht="13" x14ac:dyDescent="0.15">
      <c r="N122" s="38">
        <v>1800</v>
      </c>
      <c r="O122" s="26">
        <f t="shared" si="3"/>
        <v>3.6654362468915185</v>
      </c>
    </row>
    <row r="123" spans="14:15" ht="13" x14ac:dyDescent="0.15">
      <c r="N123" s="38">
        <v>1815</v>
      </c>
      <c r="O123" s="26">
        <f t="shared" si="3"/>
        <v>3.6702199698183455</v>
      </c>
    </row>
    <row r="124" spans="14:15" ht="13" x14ac:dyDescent="0.15">
      <c r="N124" s="38">
        <v>1830</v>
      </c>
      <c r="O124" s="26">
        <f t="shared" si="3"/>
        <v>3.6749824412823853</v>
      </c>
    </row>
    <row r="125" spans="14:15" ht="13" x14ac:dyDescent="0.15">
      <c r="N125" s="38">
        <v>1845</v>
      </c>
      <c r="O125" s="26">
        <f t="shared" si="3"/>
        <v>3.6797237717830327</v>
      </c>
    </row>
    <row r="126" spans="14:15" ht="13" x14ac:dyDescent="0.15">
      <c r="N126" s="38">
        <v>1860</v>
      </c>
      <c r="O126" s="26">
        <f t="shared" si="3"/>
        <v>3.6844440712410993</v>
      </c>
    </row>
    <row r="127" spans="14:15" ht="13" x14ac:dyDescent="0.15">
      <c r="N127" s="38">
        <v>1875</v>
      </c>
      <c r="O127" s="26">
        <f t="shared" si="3"/>
        <v>3.6891434490018447</v>
      </c>
    </row>
    <row r="128" spans="14:15" ht="13" x14ac:dyDescent="0.15">
      <c r="N128" s="38">
        <v>1890</v>
      </c>
      <c r="O128" s="26">
        <f t="shared" si="3"/>
        <v>3.6938220138379956</v>
      </c>
    </row>
    <row r="129" spans="14:15" ht="13" x14ac:dyDescent="0.15">
      <c r="N129" s="38">
        <v>1905</v>
      </c>
      <c r="O129" s="26">
        <f t="shared" si="3"/>
        <v>3.6984798739527376</v>
      </c>
    </row>
    <row r="130" spans="14:15" ht="13" x14ac:dyDescent="0.15">
      <c r="N130" s="38">
        <v>1920</v>
      </c>
      <c r="O130" s="26">
        <f t="shared" si="3"/>
        <v>3.7031171369827049</v>
      </c>
    </row>
    <row r="131" spans="14:15" ht="13" x14ac:dyDescent="0.15">
      <c r="N131" s="38">
        <v>1935</v>
      </c>
      <c r="O131" s="26">
        <f t="shared" ref="O131:O194" si="4">$B$22-($B$26*EXP(-$B$23*N131))-($B$27*EXP(-$B$24*N131))-($B$28*EXP(-$B$25*N131))</f>
        <v>3.7077339100009401</v>
      </c>
    </row>
    <row r="132" spans="14:15" ht="13" x14ac:dyDescent="0.15">
      <c r="N132" s="38">
        <v>1950</v>
      </c>
      <c r="O132" s="26">
        <f t="shared" si="4"/>
        <v>3.7123302995198535</v>
      </c>
    </row>
    <row r="133" spans="14:15" ht="13" x14ac:dyDescent="0.15">
      <c r="N133" s="38">
        <v>1965</v>
      </c>
      <c r="O133" s="26">
        <f t="shared" si="4"/>
        <v>3.7169064114941546</v>
      </c>
    </row>
    <row r="134" spans="14:15" ht="13" x14ac:dyDescent="0.15">
      <c r="N134" s="38">
        <v>1980</v>
      </c>
      <c r="O134" s="26">
        <f t="shared" si="4"/>
        <v>3.7214623513237766</v>
      </c>
    </row>
    <row r="135" spans="14:15" ht="13" x14ac:dyDescent="0.15">
      <c r="N135" s="38">
        <v>1995</v>
      </c>
      <c r="O135" s="26">
        <f t="shared" si="4"/>
        <v>3.7259982238567777</v>
      </c>
    </row>
    <row r="136" spans="14:15" ht="13" x14ac:dyDescent="0.15">
      <c r="N136" s="38">
        <v>2010</v>
      </c>
      <c r="O136" s="26">
        <f t="shared" si="4"/>
        <v>3.7305141333922349</v>
      </c>
    </row>
    <row r="137" spans="14:15" ht="13" x14ac:dyDescent="0.15">
      <c r="N137" s="38">
        <v>2025</v>
      </c>
      <c r="O137" s="26">
        <f t="shared" si="4"/>
        <v>3.7350101836831198</v>
      </c>
    </row>
    <row r="138" spans="14:15" ht="13" x14ac:dyDescent="0.15">
      <c r="N138" s="38">
        <v>2040</v>
      </c>
      <c r="O138" s="26">
        <f t="shared" si="4"/>
        <v>3.7394864779391535</v>
      </c>
    </row>
    <row r="139" spans="14:15" ht="13" x14ac:dyDescent="0.15">
      <c r="N139" s="38">
        <v>2055</v>
      </c>
      <c r="O139" s="26">
        <f t="shared" si="4"/>
        <v>3.743943118829661</v>
      </c>
    </row>
    <row r="140" spans="14:15" ht="13" x14ac:dyDescent="0.15">
      <c r="N140" s="38">
        <v>2070</v>
      </c>
      <c r="O140" s="26">
        <f t="shared" si="4"/>
        <v>3.7483802084863935</v>
      </c>
    </row>
    <row r="141" spans="14:15" ht="13" x14ac:dyDescent="0.15">
      <c r="N141" s="38">
        <v>2085</v>
      </c>
      <c r="O141" s="26">
        <f t="shared" si="4"/>
        <v>3.7527978485063471</v>
      </c>
    </row>
    <row r="142" spans="14:15" ht="13" x14ac:dyDescent="0.15">
      <c r="N142" s="38">
        <v>2100</v>
      </c>
      <c r="O142" s="26">
        <f t="shared" si="4"/>
        <v>3.757196139954563</v>
      </c>
    </row>
    <row r="143" spans="14:15" ht="13" x14ac:dyDescent="0.15">
      <c r="N143" s="38">
        <v>2115</v>
      </c>
      <c r="O143" s="26">
        <f t="shared" si="4"/>
        <v>3.761575183366916</v>
      </c>
    </row>
    <row r="144" spans="14:15" ht="13" x14ac:dyDescent="0.15">
      <c r="N144" s="38">
        <v>2130</v>
      </c>
      <c r="O144" s="26">
        <f t="shared" si="4"/>
        <v>3.76593507875288</v>
      </c>
    </row>
    <row r="145" spans="14:15" ht="13" x14ac:dyDescent="0.15">
      <c r="N145" s="38">
        <v>2145</v>
      </c>
      <c r="O145" s="26">
        <f t="shared" si="4"/>
        <v>3.7702759255982947</v>
      </c>
    </row>
    <row r="146" spans="14:15" ht="13" x14ac:dyDescent="0.15">
      <c r="N146" s="38">
        <v>2160</v>
      </c>
      <c r="O146" s="26">
        <f t="shared" si="4"/>
        <v>3.7745978228680976</v>
      </c>
    </row>
    <row r="147" spans="14:15" ht="13" x14ac:dyDescent="0.15">
      <c r="N147" s="38">
        <v>2175</v>
      </c>
      <c r="O147" s="26">
        <f t="shared" si="4"/>
        <v>3.77890086900906</v>
      </c>
    </row>
    <row r="148" spans="14:15" ht="13" x14ac:dyDescent="0.15">
      <c r="N148" s="38">
        <v>2190</v>
      </c>
      <c r="O148" s="26">
        <f t="shared" si="4"/>
        <v>3.7831851619524959</v>
      </c>
    </row>
    <row r="149" spans="14:15" ht="13" x14ac:dyDescent="0.15">
      <c r="N149" s="38">
        <v>2205</v>
      </c>
      <c r="O149" s="26">
        <f t="shared" si="4"/>
        <v>3.7874507991169675</v>
      </c>
    </row>
    <row r="150" spans="14:15" ht="13" x14ac:dyDescent="0.15">
      <c r="N150" s="38">
        <v>2220</v>
      </c>
      <c r="O150" s="26">
        <f t="shared" si="4"/>
        <v>3.7916978774109635</v>
      </c>
    </row>
    <row r="151" spans="14:15" ht="13" x14ac:dyDescent="0.15">
      <c r="N151" s="38">
        <v>2235</v>
      </c>
      <c r="O151" s="26">
        <f t="shared" si="4"/>
        <v>3.7959264932355743</v>
      </c>
    </row>
    <row r="152" spans="14:15" ht="13" x14ac:dyDescent="0.15">
      <c r="N152" s="38">
        <v>2250</v>
      </c>
      <c r="O152" s="26">
        <f t="shared" si="4"/>
        <v>3.8001367424871537</v>
      </c>
    </row>
    <row r="153" spans="14:15" ht="13" x14ac:dyDescent="0.15">
      <c r="N153" s="38">
        <v>2265</v>
      </c>
      <c r="O153" s="26">
        <f t="shared" si="4"/>
        <v>3.8043287205599539</v>
      </c>
    </row>
    <row r="154" spans="14:15" ht="13" x14ac:dyDescent="0.15">
      <c r="N154" s="38">
        <v>2280</v>
      </c>
      <c r="O154" s="26">
        <f t="shared" si="4"/>
        <v>3.808502522348761</v>
      </c>
    </row>
    <row r="155" spans="14:15" ht="13" x14ac:dyDescent="0.15">
      <c r="N155" s="38">
        <v>2295</v>
      </c>
      <c r="O155" s="26">
        <f t="shared" si="4"/>
        <v>3.8126582422515112</v>
      </c>
    </row>
    <row r="156" spans="14:15" ht="13" x14ac:dyDescent="0.15">
      <c r="N156" s="38">
        <v>2310</v>
      </c>
      <c r="O156" s="26">
        <f t="shared" si="4"/>
        <v>3.8167959741718898</v>
      </c>
    </row>
    <row r="157" spans="14:15" ht="13" x14ac:dyDescent="0.15">
      <c r="N157" s="38">
        <v>2325</v>
      </c>
      <c r="O157" s="26">
        <f t="shared" si="4"/>
        <v>3.8209158115219219</v>
      </c>
    </row>
    <row r="158" spans="14:15" ht="13" x14ac:dyDescent="0.15">
      <c r="N158" s="38">
        <v>2340</v>
      </c>
      <c r="O158" s="26">
        <f t="shared" si="4"/>
        <v>3.8250178472245464</v>
      </c>
    </row>
    <row r="159" spans="14:15" ht="13" x14ac:dyDescent="0.15">
      <c r="N159" s="38">
        <v>2355</v>
      </c>
      <c r="O159" s="26">
        <f t="shared" si="4"/>
        <v>3.8291021737161812</v>
      </c>
    </row>
    <row r="160" spans="14:15" ht="13" x14ac:dyDescent="0.15">
      <c r="N160" s="38">
        <v>2370</v>
      </c>
      <c r="O160" s="26">
        <f t="shared" si="4"/>
        <v>3.8331688829492649</v>
      </c>
    </row>
    <row r="161" spans="14:15" ht="13" x14ac:dyDescent="0.15">
      <c r="N161" s="38">
        <v>2385</v>
      </c>
      <c r="O161" s="26">
        <f t="shared" si="4"/>
        <v>3.8372180663947981</v>
      </c>
    </row>
    <row r="162" spans="14:15" ht="13" x14ac:dyDescent="0.15">
      <c r="N162" s="38">
        <v>2400</v>
      </c>
      <c r="O162" s="26">
        <f t="shared" si="4"/>
        <v>3.8412498150448617</v>
      </c>
    </row>
    <row r="163" spans="14:15" ht="13" x14ac:dyDescent="0.15">
      <c r="N163" s="38">
        <v>2415</v>
      </c>
      <c r="O163" s="26">
        <f t="shared" si="4"/>
        <v>3.8452642194151236</v>
      </c>
    </row>
    <row r="164" spans="14:15" ht="13" x14ac:dyDescent="0.15">
      <c r="N164" s="38">
        <v>2430</v>
      </c>
      <c r="O164" s="26">
        <f t="shared" si="4"/>
        <v>3.8492613695473374</v>
      </c>
    </row>
    <row r="165" spans="14:15" ht="13" x14ac:dyDescent="0.15">
      <c r="N165" s="38">
        <v>2445</v>
      </c>
      <c r="O165" s="26">
        <f t="shared" si="4"/>
        <v>3.853241355011825</v>
      </c>
    </row>
    <row r="166" spans="14:15" ht="13" x14ac:dyDescent="0.15">
      <c r="N166" s="38">
        <v>2460</v>
      </c>
      <c r="O166" s="26">
        <f t="shared" si="4"/>
        <v>3.8572042649099414</v>
      </c>
    </row>
    <row r="167" spans="14:15" ht="13" x14ac:dyDescent="0.15">
      <c r="N167" s="38">
        <v>2475</v>
      </c>
      <c r="O167" s="26">
        <f t="shared" si="4"/>
        <v>3.8611501878765333</v>
      </c>
    </row>
    <row r="168" spans="14:15" ht="13" x14ac:dyDescent="0.15">
      <c r="N168" s="38">
        <v>2490</v>
      </c>
      <c r="O168" s="26">
        <f t="shared" si="4"/>
        <v>3.865079212082386</v>
      </c>
    </row>
    <row r="169" spans="14:15" ht="13" x14ac:dyDescent="0.15">
      <c r="N169" s="38">
        <v>2505</v>
      </c>
      <c r="O169" s="26">
        <f t="shared" si="4"/>
        <v>3.8689914252366449</v>
      </c>
    </row>
    <row r="170" spans="14:15" ht="13" x14ac:dyDescent="0.15">
      <c r="N170" s="38">
        <v>2520</v>
      </c>
      <c r="O170" s="26">
        <f t="shared" si="4"/>
        <v>3.8728869145892446</v>
      </c>
    </row>
    <row r="171" spans="14:15" ht="13" x14ac:dyDescent="0.15">
      <c r="N171" s="38">
        <v>2535</v>
      </c>
      <c r="O171" s="26">
        <f t="shared" si="4"/>
        <v>3.8767657669333051</v>
      </c>
    </row>
    <row r="172" spans="14:15" ht="13" x14ac:dyDescent="0.15">
      <c r="N172" s="38">
        <v>2550</v>
      </c>
      <c r="O172" s="26">
        <f t="shared" si="4"/>
        <v>3.8806280686075283</v>
      </c>
    </row>
    <row r="173" spans="14:15" ht="13" x14ac:dyDescent="0.15">
      <c r="N173" s="38">
        <v>2565</v>
      </c>
      <c r="O173" s="26">
        <f t="shared" si="4"/>
        <v>3.8844739054985786</v>
      </c>
    </row>
    <row r="174" spans="14:15" ht="13" x14ac:dyDescent="0.15">
      <c r="N174" s="38">
        <v>2580</v>
      </c>
      <c r="O174" s="26">
        <f t="shared" si="4"/>
        <v>3.8883033630434483</v>
      </c>
    </row>
    <row r="175" spans="14:15" ht="13" x14ac:dyDescent="0.15">
      <c r="N175" s="38">
        <v>2595</v>
      </c>
      <c r="O175" s="26">
        <f t="shared" si="4"/>
        <v>3.8921165262318134</v>
      </c>
    </row>
    <row r="176" spans="14:15" ht="13" x14ac:dyDescent="0.15">
      <c r="N176" s="38">
        <v>2610</v>
      </c>
      <c r="O176" s="26">
        <f t="shared" si="4"/>
        <v>3.8959134796083772</v>
      </c>
    </row>
    <row r="177" spans="14:15" ht="13" x14ac:dyDescent="0.15">
      <c r="N177" s="38">
        <v>2625</v>
      </c>
      <c r="O177" s="26">
        <f t="shared" si="4"/>
        <v>3.8996943072752011</v>
      </c>
    </row>
    <row r="178" spans="14:15" ht="13" x14ac:dyDescent="0.15">
      <c r="N178" s="38">
        <v>2640</v>
      </c>
      <c r="O178" s="26">
        <f t="shared" si="4"/>
        <v>3.9034590928940225</v>
      </c>
    </row>
    <row r="179" spans="14:15" ht="13" x14ac:dyDescent="0.15">
      <c r="N179" s="38">
        <v>2655</v>
      </c>
      <c r="O179" s="26">
        <f t="shared" si="4"/>
        <v>3.907207919688557</v>
      </c>
    </row>
    <row r="180" spans="14:15" ht="13" x14ac:dyDescent="0.15">
      <c r="N180" s="38">
        <v>2670</v>
      </c>
      <c r="O180" s="26">
        <f t="shared" si="4"/>
        <v>3.9109408704468027</v>
      </c>
    </row>
    <row r="181" spans="14:15" ht="13" x14ac:dyDescent="0.15">
      <c r="N181" s="38">
        <v>2685</v>
      </c>
      <c r="O181" s="26">
        <f t="shared" si="4"/>
        <v>3.91465802752331</v>
      </c>
    </row>
    <row r="182" spans="14:15" ht="13" x14ac:dyDescent="0.15">
      <c r="N182" s="38">
        <v>2700</v>
      </c>
      <c r="O182" s="26">
        <f t="shared" si="4"/>
        <v>3.9183594728414626</v>
      </c>
    </row>
    <row r="183" spans="14:15" ht="13" x14ac:dyDescent="0.15">
      <c r="N183" s="38">
        <v>2715</v>
      </c>
      <c r="O183" s="26">
        <f t="shared" si="4"/>
        <v>3.9220452878957275</v>
      </c>
    </row>
    <row r="184" spans="14:15" ht="13" x14ac:dyDescent="0.15">
      <c r="N184" s="38">
        <v>2730</v>
      </c>
      <c r="O184" s="26">
        <f t="shared" si="4"/>
        <v>3.9257155537539052</v>
      </c>
    </row>
    <row r="185" spans="14:15" ht="13" x14ac:dyDescent="0.15">
      <c r="N185" s="38">
        <v>2745</v>
      </c>
      <c r="O185" s="26">
        <f t="shared" si="4"/>
        <v>3.9293703510593661</v>
      </c>
    </row>
    <row r="186" spans="14:15" ht="13" x14ac:dyDescent="0.15">
      <c r="N186" s="38">
        <v>2760</v>
      </c>
      <c r="O186" s="26">
        <f t="shared" si="4"/>
        <v>3.9330097600332707</v>
      </c>
    </row>
    <row r="187" spans="14:15" ht="13" x14ac:dyDescent="0.15">
      <c r="N187" s="38">
        <v>2775</v>
      </c>
      <c r="O187" s="26">
        <f t="shared" si="4"/>
        <v>3.9366338604767779</v>
      </c>
    </row>
    <row r="188" spans="14:15" ht="13" x14ac:dyDescent="0.15">
      <c r="N188" s="38">
        <v>2790</v>
      </c>
      <c r="O188" s="26">
        <f t="shared" si="4"/>
        <v>3.9402427317732553</v>
      </c>
    </row>
    <row r="189" spans="14:15" ht="13" x14ac:dyDescent="0.15">
      <c r="N189" s="38">
        <v>2805</v>
      </c>
      <c r="O189" s="26">
        <f t="shared" si="4"/>
        <v>3.9438364528904541</v>
      </c>
    </row>
    <row r="190" spans="14:15" ht="13" x14ac:dyDescent="0.15">
      <c r="N190" s="38">
        <v>2820</v>
      </c>
      <c r="O190" s="26">
        <f t="shared" si="4"/>
        <v>3.9474151023826964</v>
      </c>
    </row>
    <row r="191" spans="14:15" ht="13" x14ac:dyDescent="0.15">
      <c r="N191" s="38">
        <v>2835</v>
      </c>
      <c r="O191" s="26">
        <f t="shared" si="4"/>
        <v>3.9509787583930347</v>
      </c>
    </row>
    <row r="192" spans="14:15" ht="13" x14ac:dyDescent="0.15">
      <c r="N192" s="38">
        <v>2850</v>
      </c>
      <c r="O192" s="26">
        <f t="shared" si="4"/>
        <v>3.9545274986554086</v>
      </c>
    </row>
    <row r="193" spans="14:15" ht="13" x14ac:dyDescent="0.15">
      <c r="N193" s="38">
        <v>2865</v>
      </c>
      <c r="O193" s="26">
        <f t="shared" si="4"/>
        <v>3.9580614004967858</v>
      </c>
    </row>
    <row r="194" spans="14:15" ht="13" x14ac:dyDescent="0.15">
      <c r="N194" s="38">
        <v>2880</v>
      </c>
      <c r="O194" s="26">
        <f t="shared" si="4"/>
        <v>3.9615805408392961</v>
      </c>
    </row>
    <row r="195" spans="14:15" ht="13" x14ac:dyDescent="0.15">
      <c r="N195" s="38">
        <v>2895</v>
      </c>
      <c r="O195" s="26">
        <f t="shared" ref="O195:O258" si="5">$B$22-($B$26*EXP(-$B$23*N195))-($B$27*EXP(-$B$24*N195))-($B$28*EXP(-$B$25*N195))</f>
        <v>3.9650849962023482</v>
      </c>
    </row>
    <row r="196" spans="14:15" ht="13" x14ac:dyDescent="0.15">
      <c r="N196" s="38">
        <v>2910</v>
      </c>
      <c r="O196" s="26">
        <f t="shared" si="5"/>
        <v>3.9685748427047427</v>
      </c>
    </row>
    <row r="197" spans="14:15" ht="13" x14ac:dyDescent="0.15">
      <c r="N197" s="38">
        <v>2925</v>
      </c>
      <c r="O197" s="26">
        <f t="shared" si="5"/>
        <v>3.9720501560667669</v>
      </c>
    </row>
    <row r="198" spans="14:15" ht="13" x14ac:dyDescent="0.15">
      <c r="N198" s="38">
        <v>2940</v>
      </c>
      <c r="O198" s="26">
        <f t="shared" si="5"/>
        <v>3.9755110116122845</v>
      </c>
    </row>
    <row r="199" spans="14:15" ht="13" x14ac:dyDescent="0.15">
      <c r="N199" s="38">
        <v>2955</v>
      </c>
      <c r="O199" s="26">
        <f t="shared" si="5"/>
        <v>3.9789574842708118</v>
      </c>
    </row>
    <row r="200" spans="14:15" ht="13" x14ac:dyDescent="0.15">
      <c r="N200" s="38">
        <v>2970</v>
      </c>
      <c r="O200" s="26">
        <f t="shared" si="5"/>
        <v>3.9823896485795798</v>
      </c>
    </row>
    <row r="201" spans="14:15" ht="13" x14ac:dyDescent="0.15">
      <c r="N201" s="38">
        <v>2985</v>
      </c>
      <c r="O201" s="26">
        <f t="shared" si="5"/>
        <v>3.9858075786855949</v>
      </c>
    </row>
    <row r="202" spans="14:15" ht="13" x14ac:dyDescent="0.15">
      <c r="N202" s="38">
        <v>3000</v>
      </c>
      <c r="O202" s="26">
        <f t="shared" si="5"/>
        <v>3.9892113483476743</v>
      </c>
    </row>
    <row r="203" spans="14:15" ht="13" x14ac:dyDescent="0.15">
      <c r="N203" s="38">
        <v>3015</v>
      </c>
      <c r="O203" s="26">
        <f t="shared" si="5"/>
        <v>3.9926010309384905</v>
      </c>
    </row>
    <row r="204" spans="14:15" ht="13" x14ac:dyDescent="0.15">
      <c r="N204" s="38">
        <v>3030</v>
      </c>
      <c r="O204" s="26">
        <f t="shared" si="5"/>
        <v>3.9959766994465813</v>
      </c>
    </row>
    <row r="205" spans="14:15" ht="13" x14ac:dyDescent="0.15">
      <c r="N205" s="38">
        <v>3045</v>
      </c>
      <c r="O205" s="26">
        <f t="shared" si="5"/>
        <v>3.9993384264783702</v>
      </c>
    </row>
    <row r="206" spans="14:15" ht="13" x14ac:dyDescent="0.15">
      <c r="N206" s="38">
        <v>3060</v>
      </c>
      <c r="O206" s="26">
        <f t="shared" si="5"/>
        <v>4.0026862842601663</v>
      </c>
    </row>
    <row r="207" spans="14:15" ht="13" x14ac:dyDescent="0.15">
      <c r="N207" s="38">
        <v>3075</v>
      </c>
      <c r="O207" s="26">
        <f t="shared" si="5"/>
        <v>4.0060203446401497</v>
      </c>
    </row>
    <row r="208" spans="14:15" ht="13" x14ac:dyDescent="0.15">
      <c r="N208" s="38">
        <v>3090</v>
      </c>
      <c r="O208" s="26">
        <f t="shared" si="5"/>
        <v>4.0093406790903607</v>
      </c>
    </row>
    <row r="209" spans="14:15" ht="13" x14ac:dyDescent="0.15">
      <c r="N209" s="38">
        <v>3105</v>
      </c>
      <c r="O209" s="26">
        <f t="shared" si="5"/>
        <v>4.0126473587086631</v>
      </c>
    </row>
    <row r="210" spans="14:15" ht="13" x14ac:dyDescent="0.15">
      <c r="N210" s="38">
        <v>3120</v>
      </c>
      <c r="O210" s="26">
        <f t="shared" si="5"/>
        <v>4.0159404542207078</v>
      </c>
    </row>
    <row r="211" spans="14:15" ht="13" x14ac:dyDescent="0.15">
      <c r="N211" s="38">
        <v>3135</v>
      </c>
      <c r="O211" s="26">
        <f t="shared" si="5"/>
        <v>4.0192200359818804</v>
      </c>
    </row>
    <row r="212" spans="14:15" ht="13" x14ac:dyDescent="0.15">
      <c r="N212" s="38">
        <v>3150</v>
      </c>
      <c r="O212" s="26">
        <f t="shared" si="5"/>
        <v>4.0224861739792379</v>
      </c>
    </row>
    <row r="213" spans="14:15" ht="13" x14ac:dyDescent="0.15">
      <c r="N213" s="38">
        <v>3165</v>
      </c>
      <c r="O213" s="26">
        <f t="shared" si="5"/>
        <v>4.0257389378334461</v>
      </c>
    </row>
    <row r="214" spans="14:15" ht="13" x14ac:dyDescent="0.15">
      <c r="N214" s="38">
        <v>3180</v>
      </c>
      <c r="O214" s="26">
        <f t="shared" si="5"/>
        <v>4.0289783968006869</v>
      </c>
    </row>
    <row r="215" spans="14:15" ht="13" x14ac:dyDescent="0.15">
      <c r="N215" s="38">
        <v>3195</v>
      </c>
      <c r="O215" s="26">
        <f t="shared" si="5"/>
        <v>4.0322046197745793</v>
      </c>
    </row>
    <row r="216" spans="14:15" ht="13" x14ac:dyDescent="0.15">
      <c r="N216" s="38">
        <v>3210</v>
      </c>
      <c r="O216" s="26">
        <f t="shared" si="5"/>
        <v>4.0354176752880697</v>
      </c>
    </row>
    <row r="217" spans="14:15" ht="13" x14ac:dyDescent="0.15">
      <c r="N217" s="38">
        <v>3225</v>
      </c>
      <c r="O217" s="26">
        <f t="shared" si="5"/>
        <v>4.0386176315153239</v>
      </c>
    </row>
    <row r="218" spans="14:15" ht="13" x14ac:dyDescent="0.15">
      <c r="N218" s="38">
        <v>3240</v>
      </c>
      <c r="O218" s="26">
        <f t="shared" si="5"/>
        <v>4.0418045562736058</v>
      </c>
    </row>
    <row r="219" spans="14:15" ht="13" x14ac:dyDescent="0.15">
      <c r="N219" s="38">
        <v>3255</v>
      </c>
      <c r="O219" s="26">
        <f t="shared" si="5"/>
        <v>4.0449785170251484</v>
      </c>
    </row>
    <row r="220" spans="14:15" ht="13" x14ac:dyDescent="0.15">
      <c r="N220" s="38">
        <v>3270</v>
      </c>
      <c r="O220" s="26">
        <f t="shared" si="5"/>
        <v>4.0481395808790124</v>
      </c>
    </row>
    <row r="221" spans="14:15" ht="13" x14ac:dyDescent="0.15">
      <c r="N221" s="38">
        <v>3285</v>
      </c>
      <c r="O221" s="26">
        <f t="shared" si="5"/>
        <v>4.051287814592933</v>
      </c>
    </row>
    <row r="222" spans="14:15" ht="13" x14ac:dyDescent="0.15">
      <c r="N222" s="38">
        <v>3300</v>
      </c>
      <c r="O222" s="26">
        <f t="shared" si="5"/>
        <v>4.0544232845751642</v>
      </c>
    </row>
    <row r="223" spans="14:15" ht="13" x14ac:dyDescent="0.15">
      <c r="N223" s="38">
        <v>3315</v>
      </c>
      <c r="O223" s="26">
        <f t="shared" si="5"/>
        <v>4.0575460568863075</v>
      </c>
    </row>
    <row r="224" spans="14:15" ht="13" x14ac:dyDescent="0.15">
      <c r="N224" s="38">
        <v>3330</v>
      </c>
      <c r="O224" s="26">
        <f t="shared" si="5"/>
        <v>4.0606561972411308</v>
      </c>
    </row>
    <row r="225" spans="14:15" ht="13" x14ac:dyDescent="0.15">
      <c r="N225" s="38">
        <v>3345</v>
      </c>
      <c r="O225" s="26">
        <f t="shared" si="5"/>
        <v>4.0637537710103837</v>
      </c>
    </row>
    <row r="226" spans="14:15" ht="13" x14ac:dyDescent="0.15">
      <c r="N226" s="38">
        <v>3360</v>
      </c>
      <c r="O226" s="26">
        <f t="shared" si="5"/>
        <v>4.0668388432225964</v>
      </c>
    </row>
    <row r="227" spans="14:15" ht="13" x14ac:dyDescent="0.15">
      <c r="N227" s="38">
        <v>3375</v>
      </c>
      <c r="O227" s="26">
        <f t="shared" si="5"/>
        <v>4.0699114785658743</v>
      </c>
    </row>
    <row r="228" spans="14:15" ht="13" x14ac:dyDescent="0.15">
      <c r="N228" s="38">
        <v>3390</v>
      </c>
      <c r="O228" s="26">
        <f t="shared" si="5"/>
        <v>4.0729717413896749</v>
      </c>
    </row>
    <row r="229" spans="14:15" ht="13" x14ac:dyDescent="0.15">
      <c r="N229" s="38">
        <v>3405</v>
      </c>
      <c r="O229" s="26">
        <f t="shared" si="5"/>
        <v>4.0760196957065915</v>
      </c>
    </row>
    <row r="230" spans="14:15" ht="13" x14ac:dyDescent="0.15">
      <c r="N230" s="38">
        <v>3420</v>
      </c>
      <c r="O230" s="26">
        <f t="shared" si="5"/>
        <v>4.0790554051941097</v>
      </c>
    </row>
    <row r="231" spans="14:15" ht="13" x14ac:dyDescent="0.15">
      <c r="N231" s="38">
        <v>3435</v>
      </c>
      <c r="O231" s="26">
        <f t="shared" si="5"/>
        <v>4.0820789331963638</v>
      </c>
    </row>
    <row r="232" spans="14:15" ht="13" x14ac:dyDescent="0.15">
      <c r="N232" s="38">
        <v>3450</v>
      </c>
      <c r="O232" s="26">
        <f t="shared" si="5"/>
        <v>4.0850903427258878</v>
      </c>
    </row>
    <row r="233" spans="14:15" ht="13" x14ac:dyDescent="0.15">
      <c r="N233" s="38">
        <v>3465</v>
      </c>
      <c r="O233" s="26">
        <f t="shared" si="5"/>
        <v>4.0880896964653424</v>
      </c>
    </row>
    <row r="234" spans="14:15" ht="13" x14ac:dyDescent="0.15">
      <c r="N234" s="38">
        <v>3480</v>
      </c>
      <c r="O234" s="26">
        <f t="shared" si="5"/>
        <v>4.0910770567692536</v>
      </c>
    </row>
    <row r="235" spans="14:15" ht="13" x14ac:dyDescent="0.15">
      <c r="N235" s="38">
        <v>3495</v>
      </c>
      <c r="O235" s="26">
        <f t="shared" si="5"/>
        <v>4.0940524856657241</v>
      </c>
    </row>
    <row r="236" spans="14:15" ht="13" x14ac:dyDescent="0.15">
      <c r="N236" s="38">
        <v>3510</v>
      </c>
      <c r="O236" s="26">
        <f t="shared" si="5"/>
        <v>4.0970160448581456</v>
      </c>
    </row>
    <row r="237" spans="14:15" ht="13" x14ac:dyDescent="0.15">
      <c r="N237" s="38">
        <v>3525</v>
      </c>
      <c r="O237" s="26">
        <f t="shared" si="5"/>
        <v>4.0999677957268981</v>
      </c>
    </row>
    <row r="238" spans="14:15" ht="13" x14ac:dyDescent="0.15">
      <c r="N238" s="38">
        <v>3540</v>
      </c>
      <c r="O238" s="26">
        <f t="shared" si="5"/>
        <v>4.1029077993310441</v>
      </c>
    </row>
    <row r="239" spans="14:15" ht="13" x14ac:dyDescent="0.15">
      <c r="N239" s="38">
        <v>3555</v>
      </c>
      <c r="O239" s="26">
        <f t="shared" si="5"/>
        <v>4.1058361164100079</v>
      </c>
    </row>
    <row r="240" spans="14:15" ht="13" x14ac:dyDescent="0.15">
      <c r="N240" s="38">
        <v>3570</v>
      </c>
      <c r="O240" s="26">
        <f t="shared" si="5"/>
        <v>4.1087528073852546</v>
      </c>
    </row>
    <row r="241" spans="14:15" ht="13" x14ac:dyDescent="0.15">
      <c r="N241" s="38">
        <v>3585</v>
      </c>
      <c r="O241" s="26">
        <f t="shared" si="5"/>
        <v>4.1116579323619487</v>
      </c>
    </row>
    <row r="242" spans="14:15" ht="13" x14ac:dyDescent="0.15">
      <c r="N242" s="38">
        <v>3600</v>
      </c>
      <c r="O242" s="26">
        <f t="shared" si="5"/>
        <v>4.1145515511306172</v>
      </c>
    </row>
    <row r="243" spans="14:15" ht="13" x14ac:dyDescent="0.15">
      <c r="N243" s="38">
        <v>3615</v>
      </c>
      <c r="O243" s="26">
        <f t="shared" si="5"/>
        <v>4.1174337231687961</v>
      </c>
    </row>
    <row r="244" spans="14:15" ht="13" x14ac:dyDescent="0.15">
      <c r="N244" s="38">
        <v>3630</v>
      </c>
      <c r="O244" s="26">
        <f t="shared" si="5"/>
        <v>4.1203045076426648</v>
      </c>
    </row>
    <row r="245" spans="14:15" ht="13" x14ac:dyDescent="0.15">
      <c r="N245" s="38">
        <v>3645</v>
      </c>
      <c r="O245" s="26">
        <f t="shared" si="5"/>
        <v>4.1231639634086843</v>
      </c>
    </row>
    <row r="246" spans="14:15" ht="13" x14ac:dyDescent="0.15">
      <c r="N246" s="38">
        <v>3660</v>
      </c>
      <c r="O246" s="26">
        <f t="shared" si="5"/>
        <v>4.126012149015212</v>
      </c>
    </row>
    <row r="247" spans="14:15" ht="13" x14ac:dyDescent="0.15">
      <c r="N247" s="38">
        <v>3675</v>
      </c>
      <c r="O247" s="26">
        <f t="shared" si="5"/>
        <v>4.1288491227041213</v>
      </c>
    </row>
    <row r="248" spans="14:15" ht="13" x14ac:dyDescent="0.15">
      <c r="N248" s="38">
        <v>3690</v>
      </c>
      <c r="O248" s="26">
        <f t="shared" si="5"/>
        <v>4.1316749424124035</v>
      </c>
    </row>
    <row r="249" spans="14:15" ht="13" x14ac:dyDescent="0.15">
      <c r="N249" s="38">
        <v>3705</v>
      </c>
      <c r="O249" s="26">
        <f t="shared" si="5"/>
        <v>4.1344896657737662</v>
      </c>
    </row>
    <row r="250" spans="14:15" ht="13" x14ac:dyDescent="0.15">
      <c r="N250" s="38">
        <v>3720</v>
      </c>
      <c r="O250" s="26">
        <f t="shared" si="5"/>
        <v>4.1372933501202223</v>
      </c>
    </row>
    <row r="251" spans="14:15" ht="13" x14ac:dyDescent="0.15">
      <c r="N251" s="38">
        <v>3735</v>
      </c>
      <c r="O251" s="26">
        <f t="shared" si="5"/>
        <v>4.1400860524836638</v>
      </c>
    </row>
    <row r="252" spans="14:15" ht="13" x14ac:dyDescent="0.15">
      <c r="N252" s="38">
        <v>3750</v>
      </c>
      <c r="O252" s="26">
        <f t="shared" si="5"/>
        <v>4.1428678295974457</v>
      </c>
    </row>
    <row r="253" spans="14:15" ht="13" x14ac:dyDescent="0.15">
      <c r="N253" s="38">
        <v>3765</v>
      </c>
      <c r="O253" s="26">
        <f t="shared" si="5"/>
        <v>4.1456387378979382</v>
      </c>
    </row>
    <row r="254" spans="14:15" ht="13" x14ac:dyDescent="0.15">
      <c r="N254" s="38">
        <v>3780</v>
      </c>
      <c r="O254" s="26">
        <f t="shared" si="5"/>
        <v>4.1483988335260893</v>
      </c>
    </row>
    <row r="255" spans="14:15" ht="13" x14ac:dyDescent="0.15">
      <c r="N255" s="38">
        <v>3795</v>
      </c>
      <c r="O255" s="26">
        <f t="shared" si="5"/>
        <v>4.1511481723289663</v>
      </c>
    </row>
    <row r="256" spans="14:15" ht="13" x14ac:dyDescent="0.15">
      <c r="N256" s="38">
        <v>3810</v>
      </c>
      <c r="O256" s="26">
        <f t="shared" si="5"/>
        <v>4.1538868098612998</v>
      </c>
    </row>
    <row r="257" spans="14:15" ht="13" x14ac:dyDescent="0.15">
      <c r="N257" s="38">
        <v>3825</v>
      </c>
      <c r="O257" s="26">
        <f t="shared" si="5"/>
        <v>4.1566148013870148</v>
      </c>
    </row>
    <row r="258" spans="14:15" ht="13" x14ac:dyDescent="0.15">
      <c r="N258" s="38">
        <v>3840</v>
      </c>
      <c r="O258" s="26">
        <f t="shared" si="5"/>
        <v>4.1593322018807495</v>
      </c>
    </row>
    <row r="259" spans="14:15" ht="13" x14ac:dyDescent="0.15">
      <c r="N259" s="38">
        <v>3855</v>
      </c>
      <c r="O259" s="26">
        <f t="shared" ref="O259:O322" si="6">$B$22-($B$26*EXP(-$B$23*N259))-($B$27*EXP(-$B$24*N259))-($B$28*EXP(-$B$25*N259))</f>
        <v>4.162039066029374</v>
      </c>
    </row>
    <row r="260" spans="14:15" ht="13" x14ac:dyDescent="0.15">
      <c r="N260" s="38">
        <v>3870</v>
      </c>
      <c r="O260" s="26">
        <f t="shared" si="6"/>
        <v>4.1647354482334986</v>
      </c>
    </row>
    <row r="261" spans="14:15" ht="13" x14ac:dyDescent="0.15">
      <c r="N261" s="38">
        <v>3885</v>
      </c>
      <c r="O261" s="26">
        <f t="shared" si="6"/>
        <v>4.1674214026089658</v>
      </c>
    </row>
    <row r="262" spans="14:15" ht="13" x14ac:dyDescent="0.15">
      <c r="N262" s="38">
        <v>3900</v>
      </c>
      <c r="O262" s="26">
        <f t="shared" si="6"/>
        <v>4.170096982988353</v>
      </c>
    </row>
    <row r="263" spans="14:15" ht="13" x14ac:dyDescent="0.15">
      <c r="N263" s="38">
        <v>3915</v>
      </c>
      <c r="O263" s="26">
        <f t="shared" si="6"/>
        <v>4.1727622429224462</v>
      </c>
    </row>
    <row r="264" spans="14:15" ht="13" x14ac:dyDescent="0.15">
      <c r="N264" s="38">
        <v>3930</v>
      </c>
      <c r="O264" s="26">
        <f t="shared" si="6"/>
        <v>4.1754172356817207</v>
      </c>
    </row>
    <row r="265" spans="14:15" ht="13" x14ac:dyDescent="0.15">
      <c r="N265" s="38">
        <v>3945</v>
      </c>
      <c r="O265" s="26">
        <f t="shared" si="6"/>
        <v>4.1780620142578098</v>
      </c>
    </row>
    <row r="266" spans="14:15" ht="13" x14ac:dyDescent="0.15">
      <c r="N266" s="38">
        <v>3960</v>
      </c>
      <c r="O266" s="26">
        <f t="shared" si="6"/>
        <v>4.1806966313649605</v>
      </c>
    </row>
    <row r="267" spans="14:15" ht="13" x14ac:dyDescent="0.15">
      <c r="N267" s="38">
        <v>3975</v>
      </c>
      <c r="O267" s="26">
        <f t="shared" si="6"/>
        <v>4.1833211394414942</v>
      </c>
    </row>
    <row r="268" spans="14:15" ht="13" x14ac:dyDescent="0.15">
      <c r="N268" s="38">
        <v>3990</v>
      </c>
      <c r="O268" s="26">
        <f t="shared" si="6"/>
        <v>4.1859355906512423</v>
      </c>
    </row>
    <row r="269" spans="14:15" ht="13" x14ac:dyDescent="0.15">
      <c r="N269" s="38">
        <v>4005</v>
      </c>
      <c r="O269" s="26">
        <f t="shared" si="6"/>
        <v>4.1885400368849908</v>
      </c>
    </row>
    <row r="270" spans="14:15" ht="13" x14ac:dyDescent="0.15">
      <c r="N270" s="38">
        <v>4020</v>
      </c>
      <c r="O270" s="26">
        <f t="shared" si="6"/>
        <v>4.1911345297619107</v>
      </c>
    </row>
    <row r="271" spans="14:15" ht="13" x14ac:dyDescent="0.15">
      <c r="N271" s="38">
        <v>4035</v>
      </c>
      <c r="O271" s="26">
        <f t="shared" si="6"/>
        <v>4.1937191206309734</v>
      </c>
    </row>
    <row r="272" spans="14:15" ht="13" x14ac:dyDescent="0.15">
      <c r="N272" s="38">
        <v>4050</v>
      </c>
      <c r="O272" s="26">
        <f t="shared" si="6"/>
        <v>4.1962938605723741</v>
      </c>
    </row>
    <row r="273" spans="14:15" ht="13" x14ac:dyDescent="0.15">
      <c r="N273" s="38">
        <v>4065</v>
      </c>
      <c r="O273" s="26">
        <f t="shared" si="6"/>
        <v>4.1988588003989342</v>
      </c>
    </row>
    <row r="274" spans="14:15" ht="13" x14ac:dyDescent="0.15">
      <c r="N274" s="38">
        <v>4080</v>
      </c>
      <c r="O274" s="26">
        <f t="shared" si="6"/>
        <v>4.2014139906575068</v>
      </c>
    </row>
    <row r="275" spans="14:15" ht="13" x14ac:dyDescent="0.15">
      <c r="N275" s="38">
        <v>4095</v>
      </c>
      <c r="O275" s="26">
        <f t="shared" si="6"/>
        <v>4.2039594816303598</v>
      </c>
    </row>
    <row r="276" spans="14:15" ht="13" x14ac:dyDescent="0.15">
      <c r="N276" s="38">
        <v>4110</v>
      </c>
      <c r="O276" s="26">
        <f t="shared" si="6"/>
        <v>4.2064953233365774</v>
      </c>
    </row>
    <row r="277" spans="14:15" ht="13" x14ac:dyDescent="0.15">
      <c r="N277" s="38">
        <v>4125</v>
      </c>
      <c r="O277" s="26">
        <f t="shared" si="6"/>
        <v>4.2090215655334209</v>
      </c>
    </row>
    <row r="278" spans="14:15" ht="13" x14ac:dyDescent="0.15">
      <c r="N278" s="38">
        <v>4140</v>
      </c>
      <c r="O278" s="26">
        <f t="shared" si="6"/>
        <v>4.2115382577177121</v>
      </c>
    </row>
    <row r="279" spans="14:15" ht="13" x14ac:dyDescent="0.15">
      <c r="N279" s="38">
        <v>4155</v>
      </c>
      <c r="O279" s="26">
        <f t="shared" si="6"/>
        <v>4.2140454491271946</v>
      </c>
    </row>
    <row r="280" spans="14:15" ht="13" x14ac:dyDescent="0.15">
      <c r="N280" s="38">
        <v>4170</v>
      </c>
      <c r="O280" s="26">
        <f t="shared" si="6"/>
        <v>4.2165431887418894</v>
      </c>
    </row>
    <row r="281" spans="14:15" ht="13" x14ac:dyDescent="0.15">
      <c r="N281" s="38">
        <v>4185</v>
      </c>
      <c r="O281" s="26">
        <f t="shared" si="6"/>
        <v>4.2190315252854429</v>
      </c>
    </row>
    <row r="282" spans="14:15" ht="13" x14ac:dyDescent="0.15">
      <c r="N282" s="38">
        <v>4200</v>
      </c>
      <c r="O282" s="26">
        <f t="shared" si="6"/>
        <v>4.2215105072264745</v>
      </c>
    </row>
    <row r="283" spans="14:15" ht="13" x14ac:dyDescent="0.15">
      <c r="N283" s="38">
        <v>4215</v>
      </c>
      <c r="O283" s="26">
        <f t="shared" si="6"/>
        <v>4.2239801827799086</v>
      </c>
    </row>
    <row r="284" spans="14:15" ht="13" x14ac:dyDescent="0.15">
      <c r="N284" s="38">
        <v>4230</v>
      </c>
      <c r="O284" s="26">
        <f t="shared" si="6"/>
        <v>4.2264405999083046</v>
      </c>
    </row>
    <row r="285" spans="14:15" ht="13" x14ac:dyDescent="0.15">
      <c r="N285" s="38">
        <v>4245</v>
      </c>
      <c r="O285" s="26">
        <f t="shared" si="6"/>
        <v>4.228891806323178</v>
      </c>
    </row>
    <row r="286" spans="14:15" ht="13" x14ac:dyDescent="0.15">
      <c r="N286" s="38">
        <v>4260</v>
      </c>
      <c r="O286" s="26">
        <f t="shared" si="6"/>
        <v>4.2313338494863189</v>
      </c>
    </row>
    <row r="287" spans="14:15" ht="13" x14ac:dyDescent="0.15">
      <c r="N287" s="38">
        <v>4275</v>
      </c>
      <c r="O287" s="26">
        <f t="shared" si="6"/>
        <v>4.2337667766110894</v>
      </c>
    </row>
    <row r="288" spans="14:15" ht="13" x14ac:dyDescent="0.15">
      <c r="N288" s="38">
        <v>4290</v>
      </c>
      <c r="O288" s="26">
        <f t="shared" si="6"/>
        <v>4.2361906346637408</v>
      </c>
    </row>
    <row r="289" spans="14:15" ht="13" x14ac:dyDescent="0.15">
      <c r="N289" s="38">
        <v>4305</v>
      </c>
      <c r="O289" s="26">
        <f t="shared" si="6"/>
        <v>4.2386054703646927</v>
      </c>
    </row>
    <row r="290" spans="14:15" ht="13" x14ac:dyDescent="0.15">
      <c r="N290" s="38">
        <v>4320</v>
      </c>
      <c r="O290" s="26">
        <f t="shared" si="6"/>
        <v>4.2410113301898296</v>
      </c>
    </row>
    <row r="291" spans="14:15" ht="13" x14ac:dyDescent="0.15">
      <c r="N291" s="38">
        <v>4335</v>
      </c>
      <c r="O291" s="26">
        <f t="shared" si="6"/>
        <v>4.243408260371778</v>
      </c>
    </row>
    <row r="292" spans="14:15" ht="13" x14ac:dyDescent="0.15">
      <c r="N292" s="38">
        <v>4350</v>
      </c>
      <c r="O292" s="26">
        <f t="shared" si="6"/>
        <v>4.2457963069011848</v>
      </c>
    </row>
    <row r="293" spans="14:15" ht="13" x14ac:dyDescent="0.15">
      <c r="N293" s="38">
        <v>4365</v>
      </c>
      <c r="O293" s="26">
        <f t="shared" si="6"/>
        <v>4.2481755155279766</v>
      </c>
    </row>
    <row r="294" spans="14:15" ht="13" x14ac:dyDescent="0.15">
      <c r="N294" s="38">
        <v>4380</v>
      </c>
      <c r="O294" s="26">
        <f t="shared" si="6"/>
        <v>4.2505459317626269</v>
      </c>
    </row>
    <row r="295" spans="14:15" ht="13" x14ac:dyDescent="0.15">
      <c r="N295" s="38">
        <v>4395</v>
      </c>
      <c r="O295" s="26">
        <f t="shared" si="6"/>
        <v>4.2529076008774087</v>
      </c>
    </row>
    <row r="296" spans="14:15" ht="13" x14ac:dyDescent="0.15">
      <c r="N296" s="38">
        <v>4410</v>
      </c>
      <c r="O296" s="26">
        <f t="shared" si="6"/>
        <v>4.2552605679076425</v>
      </c>
    </row>
    <row r="297" spans="14:15" ht="13" x14ac:dyDescent="0.15">
      <c r="N297" s="38">
        <v>4425</v>
      </c>
      <c r="O297" s="26">
        <f t="shared" si="6"/>
        <v>4.2576048776529358</v>
      </c>
    </row>
    <row r="298" spans="14:15" ht="13" x14ac:dyDescent="0.15">
      <c r="N298" s="38">
        <v>4440</v>
      </c>
      <c r="O298" s="26">
        <f t="shared" si="6"/>
        <v>4.2599405746784189</v>
      </c>
    </row>
    <row r="299" spans="14:15" ht="13" x14ac:dyDescent="0.15">
      <c r="N299" s="38">
        <v>4455</v>
      </c>
      <c r="O299" s="26">
        <f t="shared" si="6"/>
        <v>4.2622677033159722</v>
      </c>
    </row>
    <row r="300" spans="14:15" ht="13" x14ac:dyDescent="0.15">
      <c r="N300" s="38">
        <v>4470</v>
      </c>
      <c r="O300" s="26">
        <f t="shared" si="6"/>
        <v>4.26458630766545</v>
      </c>
    </row>
    <row r="301" spans="14:15" ht="13" x14ac:dyDescent="0.15">
      <c r="N301" s="38">
        <v>4485</v>
      </c>
      <c r="O301" s="26">
        <f t="shared" si="6"/>
        <v>4.2668964315958906</v>
      </c>
    </row>
    <row r="302" spans="14:15" ht="13" x14ac:dyDescent="0.15">
      <c r="N302" s="38">
        <v>4500</v>
      </c>
      <c r="O302" s="26">
        <f t="shared" si="6"/>
        <v>4.2691981187467309</v>
      </c>
    </row>
    <row r="303" spans="14:15" ht="13" x14ac:dyDescent="0.15">
      <c r="N303" s="38">
        <v>4515</v>
      </c>
      <c r="O303" s="26">
        <f t="shared" si="6"/>
        <v>4.2714914125290058</v>
      </c>
    </row>
    <row r="304" spans="14:15" ht="13" x14ac:dyDescent="0.15">
      <c r="N304" s="38">
        <v>4530</v>
      </c>
      <c r="O304" s="26">
        <f t="shared" si="6"/>
        <v>4.2737763561265467</v>
      </c>
    </row>
    <row r="305" spans="14:15" ht="13" x14ac:dyDescent="0.15">
      <c r="N305" s="38">
        <v>4545</v>
      </c>
      <c r="O305" s="26">
        <f t="shared" si="6"/>
        <v>4.2760529924971689</v>
      </c>
    </row>
    <row r="306" spans="14:15" ht="13" x14ac:dyDescent="0.15">
      <c r="N306" s="38">
        <v>4560</v>
      </c>
      <c r="O306" s="26">
        <f t="shared" si="6"/>
        <v>4.2783213643738538</v>
      </c>
    </row>
    <row r="307" spans="14:15" ht="13" x14ac:dyDescent="0.15">
      <c r="N307" s="38">
        <v>4575</v>
      </c>
      <c r="O307" s="26">
        <f t="shared" si="6"/>
        <v>4.2805815142659336</v>
      </c>
    </row>
    <row r="308" spans="14:15" ht="13" x14ac:dyDescent="0.15">
      <c r="N308" s="38">
        <v>4590</v>
      </c>
      <c r="O308" s="26">
        <f t="shared" si="6"/>
        <v>4.282833484460256</v>
      </c>
    </row>
    <row r="309" spans="14:15" ht="13" x14ac:dyDescent="0.15">
      <c r="N309" s="38">
        <v>4605</v>
      </c>
      <c r="O309" s="26">
        <f t="shared" si="6"/>
        <v>4.2850773170223517</v>
      </c>
    </row>
    <row r="310" spans="14:15" ht="13" x14ac:dyDescent="0.15">
      <c r="N310" s="38">
        <v>4620</v>
      </c>
      <c r="O310" s="26">
        <f t="shared" si="6"/>
        <v>4.2873130537975932</v>
      </c>
    </row>
    <row r="311" spans="14:15" ht="13" x14ac:dyDescent="0.15">
      <c r="N311" s="38">
        <v>4635</v>
      </c>
      <c r="O311" s="26">
        <f t="shared" si="6"/>
        <v>4.2895407364123486</v>
      </c>
    </row>
    <row r="312" spans="14:15" ht="13" x14ac:dyDescent="0.15">
      <c r="N312" s="38">
        <v>4650</v>
      </c>
      <c r="O312" s="26">
        <f t="shared" si="6"/>
        <v>4.2917604062751273</v>
      </c>
    </row>
    <row r="313" spans="14:15" ht="13" x14ac:dyDescent="0.15">
      <c r="N313" s="38">
        <v>4665</v>
      </c>
      <c r="O313" s="26">
        <f t="shared" si="6"/>
        <v>4.2939721045777235</v>
      </c>
    </row>
    <row r="314" spans="14:15" ht="13" x14ac:dyDescent="0.15">
      <c r="N314" s="38">
        <v>4680</v>
      </c>
      <c r="O314" s="26">
        <f t="shared" si="6"/>
        <v>4.2961758722963479</v>
      </c>
    </row>
    <row r="315" spans="14:15" ht="13" x14ac:dyDescent="0.15">
      <c r="N315" s="38">
        <v>4695</v>
      </c>
      <c r="O315" s="26">
        <f t="shared" si="6"/>
        <v>4.298371750192759</v>
      </c>
    </row>
    <row r="316" spans="14:15" ht="13" x14ac:dyDescent="0.15">
      <c r="N316" s="38">
        <v>4710</v>
      </c>
      <c r="O316" s="26">
        <f t="shared" si="6"/>
        <v>4.3005597788153853</v>
      </c>
    </row>
    <row r="317" spans="14:15" ht="13" x14ac:dyDescent="0.15">
      <c r="N317" s="38">
        <v>4725</v>
      </c>
      <c r="O317" s="26">
        <f t="shared" si="6"/>
        <v>4.302739998500444</v>
      </c>
    </row>
    <row r="318" spans="14:15" ht="13" x14ac:dyDescent="0.15">
      <c r="N318" s="38">
        <v>4740</v>
      </c>
      <c r="O318" s="26">
        <f t="shared" si="6"/>
        <v>4.3049124493730524</v>
      </c>
    </row>
    <row r="319" spans="14:15" ht="13" x14ac:dyDescent="0.15">
      <c r="N319" s="38">
        <v>4755</v>
      </c>
      <c r="O319" s="26">
        <f t="shared" si="6"/>
        <v>4.3070771713483307</v>
      </c>
    </row>
    <row r="320" spans="14:15" ht="13" x14ac:dyDescent="0.15">
      <c r="N320" s="38">
        <v>4770</v>
      </c>
      <c r="O320" s="26">
        <f t="shared" si="6"/>
        <v>4.3092342041325029</v>
      </c>
    </row>
    <row r="321" spans="14:15" ht="13" x14ac:dyDescent="0.15">
      <c r="N321" s="38">
        <v>4785</v>
      </c>
      <c r="O321" s="26">
        <f t="shared" si="6"/>
        <v>4.3113835872239967</v>
      </c>
    </row>
    <row r="322" spans="14:15" ht="13" x14ac:dyDescent="0.15">
      <c r="N322" s="38">
        <v>4800</v>
      </c>
      <c r="O322" s="26">
        <f t="shared" si="6"/>
        <v>4.3135253599145198</v>
      </c>
    </row>
    <row r="323" spans="14:15" ht="13" x14ac:dyDescent="0.15">
      <c r="N323" s="38">
        <v>4815</v>
      </c>
      <c r="O323" s="26">
        <f t="shared" ref="O323:O386" si="7">$B$22-($B$26*EXP(-$B$23*N323))-($B$27*EXP(-$B$24*N323))-($B$28*EXP(-$B$25*N323))</f>
        <v>4.3156595612901567</v>
      </c>
    </row>
    <row r="324" spans="14:15" ht="13" x14ac:dyDescent="0.15">
      <c r="N324" s="38">
        <v>4830</v>
      </c>
      <c r="O324" s="26">
        <f t="shared" si="7"/>
        <v>4.3177862302324321</v>
      </c>
    </row>
    <row r="325" spans="14:15" ht="13" x14ac:dyDescent="0.15">
      <c r="N325" s="38">
        <v>4845</v>
      </c>
      <c r="O325" s="26">
        <f t="shared" si="7"/>
        <v>4.3199054054193962</v>
      </c>
    </row>
    <row r="326" spans="14:15" ht="13" x14ac:dyDescent="0.15">
      <c r="N326" s="38">
        <v>4860</v>
      </c>
      <c r="O326" s="26">
        <f t="shared" si="7"/>
        <v>4.3220171253266741</v>
      </c>
    </row>
    <row r="327" spans="14:15" ht="13" x14ac:dyDescent="0.15">
      <c r="N327" s="38">
        <v>4875</v>
      </c>
      <c r="O327" s="26">
        <f t="shared" si="7"/>
        <v>4.3241214282285441</v>
      </c>
    </row>
    <row r="328" spans="14:15" ht="13" x14ac:dyDescent="0.15">
      <c r="N328" s="38">
        <v>4890</v>
      </c>
      <c r="O328" s="26">
        <f t="shared" si="7"/>
        <v>4.3262183521989748</v>
      </c>
    </row>
    <row r="329" spans="14:15" ht="13" x14ac:dyDescent="0.15">
      <c r="N329" s="38">
        <v>4905</v>
      </c>
      <c r="O329" s="26">
        <f t="shared" si="7"/>
        <v>4.3283079351126883</v>
      </c>
    </row>
    <row r="330" spans="14:15" ht="13" x14ac:dyDescent="0.15">
      <c r="N330" s="38">
        <v>4920</v>
      </c>
      <c r="O330" s="26">
        <f t="shared" si="7"/>
        <v>4.3303902146461937</v>
      </c>
    </row>
    <row r="331" spans="14:15" ht="13" x14ac:dyDescent="0.15">
      <c r="N331" s="38">
        <v>4935</v>
      </c>
      <c r="O331" s="26">
        <f t="shared" si="7"/>
        <v>4.3324652282788332</v>
      </c>
    </row>
    <row r="332" spans="14:15" ht="13" x14ac:dyDescent="0.15">
      <c r="N332" s="38">
        <v>4950</v>
      </c>
      <c r="O332" s="26">
        <f t="shared" si="7"/>
        <v>4.3345330132938082</v>
      </c>
    </row>
    <row r="333" spans="14:15" ht="13" x14ac:dyDescent="0.15">
      <c r="N333" s="38">
        <v>4965</v>
      </c>
      <c r="O333" s="26">
        <f t="shared" si="7"/>
        <v>4.3365936067792106</v>
      </c>
    </row>
    <row r="334" spans="14:15" ht="13" x14ac:dyDescent="0.15">
      <c r="N334" s="38">
        <v>4980</v>
      </c>
      <c r="O334" s="26">
        <f t="shared" si="7"/>
        <v>4.3386470456290418</v>
      </c>
    </row>
    <row r="335" spans="14:15" ht="13" x14ac:dyDescent="0.15">
      <c r="N335" s="38">
        <v>4995</v>
      </c>
      <c r="O335" s="26">
        <f t="shared" si="7"/>
        <v>4.3406933665442331</v>
      </c>
    </row>
    <row r="336" spans="14:15" ht="13" x14ac:dyDescent="0.15">
      <c r="N336" s="38">
        <v>5010</v>
      </c>
      <c r="O336" s="26">
        <f t="shared" si="7"/>
        <v>4.3427326060336524</v>
      </c>
    </row>
    <row r="337" spans="14:15" ht="13" x14ac:dyDescent="0.15">
      <c r="N337" s="38">
        <v>5025</v>
      </c>
      <c r="O337" s="26">
        <f t="shared" si="7"/>
        <v>4.3447648004151143</v>
      </c>
    </row>
    <row r="338" spans="14:15" ht="13" x14ac:dyDescent="0.15">
      <c r="N338" s="38">
        <v>5040</v>
      </c>
      <c r="O338" s="26">
        <f t="shared" si="7"/>
        <v>4.3467899858163772</v>
      </c>
    </row>
    <row r="339" spans="14:15" ht="13" x14ac:dyDescent="0.15">
      <c r="N339" s="38">
        <v>5055</v>
      </c>
      <c r="O339" s="26">
        <f t="shared" si="7"/>
        <v>4.3488081981761404</v>
      </c>
    </row>
    <row r="340" spans="14:15" ht="13" x14ac:dyDescent="0.15">
      <c r="N340" s="38">
        <v>5070</v>
      </c>
      <c r="O340" s="26">
        <f t="shared" si="7"/>
        <v>4.3508194732450356</v>
      </c>
    </row>
    <row r="341" spans="14:15" ht="13" x14ac:dyDescent="0.15">
      <c r="N341" s="38">
        <v>5085</v>
      </c>
      <c r="O341" s="26">
        <f t="shared" si="7"/>
        <v>4.3528238465866078</v>
      </c>
    </row>
    <row r="342" spans="14:15" ht="13" x14ac:dyDescent="0.15">
      <c r="N342" s="38">
        <v>5100</v>
      </c>
      <c r="O342" s="26">
        <f t="shared" si="7"/>
        <v>4.354821353578302</v>
      </c>
    </row>
    <row r="343" spans="14:15" ht="13" x14ac:dyDescent="0.15">
      <c r="N343" s="38">
        <v>5115</v>
      </c>
      <c r="O343" s="26">
        <f t="shared" si="7"/>
        <v>4.3568120294124286</v>
      </c>
    </row>
    <row r="344" spans="14:15" ht="13" x14ac:dyDescent="0.15">
      <c r="N344" s="38">
        <v>5130</v>
      </c>
      <c r="O344" s="26">
        <f t="shared" si="7"/>
        <v>4.3587959090971404</v>
      </c>
    </row>
    <row r="345" spans="14:15" ht="13" x14ac:dyDescent="0.15">
      <c r="N345" s="38">
        <v>5145</v>
      </c>
      <c r="O345" s="26">
        <f t="shared" si="7"/>
        <v>4.3607730274573964</v>
      </c>
    </row>
    <row r="346" spans="14:15" ht="13" x14ac:dyDescent="0.15">
      <c r="N346" s="38">
        <v>5160</v>
      </c>
      <c r="O346" s="26">
        <f t="shared" si="7"/>
        <v>4.3627434191359171</v>
      </c>
    </row>
    <row r="347" spans="14:15" ht="13" x14ac:dyDescent="0.15">
      <c r="N347" s="38">
        <v>5175</v>
      </c>
      <c r="O347" s="26">
        <f t="shared" si="7"/>
        <v>4.3647071185941426</v>
      </c>
    </row>
    <row r="348" spans="14:15" ht="13" x14ac:dyDescent="0.15">
      <c r="N348" s="38">
        <v>5190</v>
      </c>
      <c r="O348" s="26">
        <f t="shared" si="7"/>
        <v>4.3666641601131815</v>
      </c>
    </row>
    <row r="349" spans="14:15" ht="13" x14ac:dyDescent="0.15">
      <c r="N349" s="38">
        <v>5205</v>
      </c>
      <c r="O349" s="26">
        <f t="shared" si="7"/>
        <v>4.3686145777947543</v>
      </c>
    </row>
    <row r="350" spans="14:15" ht="13" x14ac:dyDescent="0.15">
      <c r="N350" s="38">
        <v>5220</v>
      </c>
      <c r="O350" s="26">
        <f t="shared" si="7"/>
        <v>4.3705584055621332</v>
      </c>
    </row>
    <row r="351" spans="14:15" ht="13" x14ac:dyDescent="0.15">
      <c r="N351" s="38">
        <v>5235</v>
      </c>
      <c r="O351" s="26">
        <f t="shared" si="7"/>
        <v>4.3724956771610763</v>
      </c>
    </row>
    <row r="352" spans="14:15" ht="13" x14ac:dyDescent="0.15">
      <c r="N352" s="38">
        <v>5250</v>
      </c>
      <c r="O352" s="26">
        <f t="shared" si="7"/>
        <v>4.3744264261607597</v>
      </c>
    </row>
    <row r="353" spans="14:15" ht="13" x14ac:dyDescent="0.15">
      <c r="N353" s="38">
        <v>5265</v>
      </c>
      <c r="O353" s="26">
        <f t="shared" si="7"/>
        <v>4.3763506859546997</v>
      </c>
    </row>
    <row r="354" spans="14:15" ht="13" x14ac:dyDescent="0.15">
      <c r="N354" s="38">
        <v>5280</v>
      </c>
      <c r="O354" s="26">
        <f t="shared" si="7"/>
        <v>4.3782684897616742</v>
      </c>
    </row>
    <row r="355" spans="14:15" ht="13" x14ac:dyDescent="0.15">
      <c r="N355" s="38">
        <v>5295</v>
      </c>
      <c r="O355" s="26">
        <f t="shared" si="7"/>
        <v>4.3801798706266357</v>
      </c>
    </row>
    <row r="356" spans="14:15" ht="13" x14ac:dyDescent="0.15">
      <c r="N356" s="38">
        <v>5310</v>
      </c>
      <c r="O356" s="26">
        <f t="shared" si="7"/>
        <v>4.3820848614216263</v>
      </c>
    </row>
    <row r="357" spans="14:15" ht="13" x14ac:dyDescent="0.15">
      <c r="N357" s="38">
        <v>5325</v>
      </c>
      <c r="O357" s="26">
        <f t="shared" si="7"/>
        <v>4.383983494846678</v>
      </c>
    </row>
    <row r="358" spans="14:15" ht="13" x14ac:dyDescent="0.15">
      <c r="N358" s="38">
        <v>5340</v>
      </c>
      <c r="O358" s="26">
        <f t="shared" si="7"/>
        <v>4.3858758034307161</v>
      </c>
    </row>
    <row r="359" spans="14:15" ht="13" x14ac:dyDescent="0.15">
      <c r="N359" s="38">
        <v>5355</v>
      </c>
      <c r="O359" s="26">
        <f t="shared" si="7"/>
        <v>4.3877618195324573</v>
      </c>
    </row>
    <row r="360" spans="14:15" ht="13" x14ac:dyDescent="0.15">
      <c r="N360" s="38">
        <v>5370</v>
      </c>
      <c r="O360" s="26">
        <f t="shared" si="7"/>
        <v>4.3896415753412974</v>
      </c>
    </row>
    <row r="361" spans="14:15" ht="13" x14ac:dyDescent="0.15">
      <c r="N361" s="38">
        <v>5385</v>
      </c>
      <c r="O361" s="26">
        <f t="shared" si="7"/>
        <v>4.3915151028781985</v>
      </c>
    </row>
    <row r="362" spans="14:15" ht="13" x14ac:dyDescent="0.15">
      <c r="N362" s="38">
        <v>5400</v>
      </c>
      <c r="O362" s="26">
        <f t="shared" si="7"/>
        <v>4.3933824339965755</v>
      </c>
    </row>
    <row r="363" spans="14:15" ht="13" x14ac:dyDescent="0.15">
      <c r="N363" s="38">
        <v>5415</v>
      </c>
      <c r="O363" s="26">
        <f t="shared" si="7"/>
        <v>4.3952436003831696</v>
      </c>
    </row>
    <row r="364" spans="14:15" ht="13" x14ac:dyDescent="0.15">
      <c r="N364" s="38">
        <v>5430</v>
      </c>
      <c r="O364" s="26">
        <f t="shared" si="7"/>
        <v>4.3970986335589188</v>
      </c>
    </row>
    <row r="365" spans="14:15" ht="13" x14ac:dyDescent="0.15">
      <c r="N365" s="38">
        <v>5445</v>
      </c>
      <c r="O365" s="26">
        <f t="shared" si="7"/>
        <v>4.3989475648798368</v>
      </c>
    </row>
    <row r="366" spans="14:15" ht="13" x14ac:dyDescent="0.15">
      <c r="N366" s="38">
        <v>5460</v>
      </c>
      <c r="O366" s="26">
        <f t="shared" si="7"/>
        <v>4.4007904255378625</v>
      </c>
    </row>
    <row r="367" spans="14:15" ht="13" x14ac:dyDescent="0.15">
      <c r="N367" s="38">
        <v>5475</v>
      </c>
      <c r="O367" s="26">
        <f t="shared" si="7"/>
        <v>4.40262724656173</v>
      </c>
    </row>
    <row r="368" spans="14:15" ht="13" x14ac:dyDescent="0.15">
      <c r="N368" s="38">
        <v>5490</v>
      </c>
      <c r="O368" s="26">
        <f t="shared" si="7"/>
        <v>4.4044580588178182</v>
      </c>
    </row>
    <row r="369" spans="14:15" ht="13" x14ac:dyDescent="0.15">
      <c r="N369" s="38">
        <v>5505</v>
      </c>
      <c r="O369" s="26">
        <f t="shared" si="7"/>
        <v>4.4062828930110065</v>
      </c>
    </row>
    <row r="370" spans="14:15" ht="13" x14ac:dyDescent="0.15">
      <c r="N370" s="38">
        <v>5520</v>
      </c>
      <c r="O370" s="26">
        <f t="shared" si="7"/>
        <v>4.4081017796855111</v>
      </c>
    </row>
    <row r="371" spans="14:15" ht="13" x14ac:dyDescent="0.15">
      <c r="N371" s="38">
        <v>5535</v>
      </c>
      <c r="O371" s="26">
        <f t="shared" si="7"/>
        <v>4.4099147492257362</v>
      </c>
    </row>
    <row r="372" spans="14:15" ht="13" x14ac:dyDescent="0.15">
      <c r="N372" s="38">
        <v>5550</v>
      </c>
      <c r="O372" s="26">
        <f t="shared" si="7"/>
        <v>4.4117218318571085</v>
      </c>
    </row>
    <row r="373" spans="14:15" ht="13" x14ac:dyDescent="0.15">
      <c r="N373" s="38">
        <v>5565</v>
      </c>
      <c r="O373" s="26">
        <f t="shared" si="7"/>
        <v>4.4135230576469029</v>
      </c>
    </row>
    <row r="374" spans="14:15" ht="13" x14ac:dyDescent="0.15">
      <c r="N374" s="38">
        <v>5580</v>
      </c>
      <c r="O374" s="26">
        <f t="shared" si="7"/>
        <v>4.41531845650508</v>
      </c>
    </row>
    <row r="375" spans="14:15" ht="13" x14ac:dyDescent="0.15">
      <c r="N375" s="38">
        <v>5595</v>
      </c>
      <c r="O375" s="26">
        <f t="shared" si="7"/>
        <v>4.4171080581851072</v>
      </c>
    </row>
    <row r="376" spans="14:15" ht="13" x14ac:dyDescent="0.15">
      <c r="N376" s="38">
        <v>5610</v>
      </c>
      <c r="O376" s="26">
        <f t="shared" si="7"/>
        <v>4.4188918922847762</v>
      </c>
    </row>
    <row r="377" spans="14:15" ht="13" x14ac:dyDescent="0.15">
      <c r="N377" s="38">
        <v>5625</v>
      </c>
      <c r="O377" s="26">
        <f t="shared" si="7"/>
        <v>4.420669988247016</v>
      </c>
    </row>
    <row r="378" spans="14:15" ht="13" x14ac:dyDescent="0.15">
      <c r="N378" s="38">
        <v>5640</v>
      </c>
      <c r="O378" s="26">
        <f t="shared" si="7"/>
        <v>4.4224423753607143</v>
      </c>
    </row>
    <row r="379" spans="14:15" ht="13" x14ac:dyDescent="0.15">
      <c r="N379" s="38">
        <v>5655</v>
      </c>
      <c r="O379" s="26">
        <f t="shared" si="7"/>
        <v>4.4242090827615126</v>
      </c>
    </row>
    <row r="380" spans="14:15" ht="13" x14ac:dyDescent="0.15">
      <c r="N380" s="38">
        <v>5670</v>
      </c>
      <c r="O380" s="26">
        <f t="shared" si="7"/>
        <v>4.4259701394326143</v>
      </c>
    </row>
    <row r="381" spans="14:15" ht="13" x14ac:dyDescent="0.15">
      <c r="N381" s="38">
        <v>5685</v>
      </c>
      <c r="O381" s="26">
        <f t="shared" si="7"/>
        <v>4.427725574205585</v>
      </c>
    </row>
    <row r="382" spans="14:15" ht="13" x14ac:dyDescent="0.15">
      <c r="N382" s="38">
        <v>5700</v>
      </c>
      <c r="O382" s="26">
        <f t="shared" si="7"/>
        <v>4.4294754157611411</v>
      </c>
    </row>
    <row r="383" spans="14:15" ht="13" x14ac:dyDescent="0.15">
      <c r="N383" s="38">
        <v>5715</v>
      </c>
      <c r="O383" s="26">
        <f t="shared" si="7"/>
        <v>4.431219692629945</v>
      </c>
    </row>
    <row r="384" spans="14:15" ht="13" x14ac:dyDescent="0.15">
      <c r="N384" s="38">
        <v>5730</v>
      </c>
      <c r="O384" s="26">
        <f t="shared" si="7"/>
        <v>4.4329584331933862</v>
      </c>
    </row>
    <row r="385" spans="14:15" ht="13" x14ac:dyDescent="0.15">
      <c r="N385" s="38">
        <v>5745</v>
      </c>
      <c r="O385" s="26">
        <f t="shared" si="7"/>
        <v>4.4346916656843725</v>
      </c>
    </row>
    <row r="386" spans="14:15" ht="13" x14ac:dyDescent="0.15">
      <c r="N386" s="38">
        <v>5760</v>
      </c>
      <c r="O386" s="26">
        <f t="shared" si="7"/>
        <v>4.4364194181880912</v>
      </c>
    </row>
    <row r="387" spans="14:15" ht="13" x14ac:dyDescent="0.15">
      <c r="N387" s="38">
        <v>5775</v>
      </c>
      <c r="O387" s="26">
        <f t="shared" ref="O387:O450" si="8">$B$22-($B$26*EXP(-$B$23*N387))-($B$27*EXP(-$B$24*N387))-($B$28*EXP(-$B$25*N387))</f>
        <v>4.4381417186428003</v>
      </c>
    </row>
    <row r="388" spans="14:15" ht="13" x14ac:dyDescent="0.15">
      <c r="N388" s="38">
        <v>5790</v>
      </c>
      <c r="O388" s="26">
        <f t="shared" si="8"/>
        <v>4.4398585948405866</v>
      </c>
    </row>
    <row r="389" spans="14:15" ht="13" x14ac:dyDescent="0.15">
      <c r="N389" s="38">
        <v>5805</v>
      </c>
      <c r="O389" s="26">
        <f t="shared" si="8"/>
        <v>4.4415700744281352</v>
      </c>
    </row>
    <row r="390" spans="14:15" ht="13" x14ac:dyDescent="0.15">
      <c r="N390" s="38">
        <v>5820</v>
      </c>
      <c r="O390" s="26">
        <f t="shared" si="8"/>
        <v>4.4432761849074929</v>
      </c>
    </row>
    <row r="391" spans="14:15" ht="13" x14ac:dyDescent="0.15">
      <c r="N391" s="38">
        <v>5835</v>
      </c>
      <c r="O391" s="26">
        <f t="shared" si="8"/>
        <v>4.4449769536368215</v>
      </c>
    </row>
    <row r="392" spans="14:15" ht="13" x14ac:dyDescent="0.15">
      <c r="N392" s="38">
        <v>5850</v>
      </c>
      <c r="O392" s="26">
        <f t="shared" si="8"/>
        <v>4.4466724078311541</v>
      </c>
    </row>
    <row r="393" spans="14:15" ht="13" x14ac:dyDescent="0.15">
      <c r="N393" s="38">
        <v>5865</v>
      </c>
      <c r="O393" s="26">
        <f t="shared" si="8"/>
        <v>4.4483625745631432</v>
      </c>
    </row>
    <row r="394" spans="14:15" ht="13" x14ac:dyDescent="0.15">
      <c r="N394" s="38">
        <v>5880</v>
      </c>
      <c r="O394" s="26">
        <f t="shared" si="8"/>
        <v>4.4500474807638088</v>
      </c>
    </row>
    <row r="395" spans="14:15" ht="13" x14ac:dyDescent="0.15">
      <c r="N395" s="38">
        <v>5895</v>
      </c>
      <c r="O395" s="26">
        <f t="shared" si="8"/>
        <v>4.4517271532232776</v>
      </c>
    </row>
    <row r="396" spans="14:15" ht="13" x14ac:dyDescent="0.15">
      <c r="N396" s="38">
        <v>5910</v>
      </c>
      <c r="O396" s="26">
        <f t="shared" si="8"/>
        <v>4.4534016185915206</v>
      </c>
    </row>
    <row r="397" spans="14:15" ht="13" x14ac:dyDescent="0.15">
      <c r="N397" s="38">
        <v>5925</v>
      </c>
      <c r="O397" s="26">
        <f t="shared" si="8"/>
        <v>4.4550709033790934</v>
      </c>
    </row>
    <row r="398" spans="14:15" ht="13" x14ac:dyDescent="0.15">
      <c r="N398" s="38">
        <v>5940</v>
      </c>
      <c r="O398" s="26">
        <f t="shared" si="8"/>
        <v>4.4567350339578553</v>
      </c>
    </row>
    <row r="399" spans="14:15" ht="13" x14ac:dyDescent="0.15">
      <c r="N399" s="38">
        <v>5955</v>
      </c>
      <c r="O399" s="26">
        <f t="shared" si="8"/>
        <v>4.458394036561705</v>
      </c>
    </row>
    <row r="400" spans="14:15" ht="13" x14ac:dyDescent="0.15">
      <c r="N400" s="38">
        <v>5970</v>
      </c>
      <c r="O400" s="26">
        <f t="shared" si="8"/>
        <v>4.4600479372873014</v>
      </c>
    </row>
    <row r="401" spans="14:15" ht="13" x14ac:dyDescent="0.15">
      <c r="N401" s="38">
        <v>5985</v>
      </c>
      <c r="O401" s="26">
        <f t="shared" si="8"/>
        <v>4.4616967620947774</v>
      </c>
    </row>
    <row r="402" spans="14:15" ht="13" x14ac:dyDescent="0.15">
      <c r="N402" s="38">
        <v>6000</v>
      </c>
      <c r="O402" s="26">
        <f t="shared" si="8"/>
        <v>4.4633405368084613</v>
      </c>
    </row>
    <row r="403" spans="14:15" ht="13" x14ac:dyDescent="0.15">
      <c r="N403" s="38">
        <v>6015</v>
      </c>
      <c r="O403" s="26">
        <f t="shared" si="8"/>
        <v>4.4649792871175826</v>
      </c>
    </row>
    <row r="404" spans="14:15" ht="13" x14ac:dyDescent="0.15">
      <c r="N404" s="38">
        <v>6030</v>
      </c>
      <c r="O404" s="26">
        <f t="shared" si="8"/>
        <v>4.4666130385769875</v>
      </c>
    </row>
    <row r="405" spans="14:15" ht="13" x14ac:dyDescent="0.15">
      <c r="N405" s="38">
        <v>6045</v>
      </c>
      <c r="O405" s="26">
        <f t="shared" si="8"/>
        <v>4.468241816607831</v>
      </c>
    </row>
    <row r="406" spans="14:15" ht="13" x14ac:dyDescent="0.15">
      <c r="N406" s="38">
        <v>6060</v>
      </c>
      <c r="O406" s="26">
        <f t="shared" si="8"/>
        <v>4.4698656464982864</v>
      </c>
    </row>
    <row r="407" spans="14:15" ht="13" x14ac:dyDescent="0.15">
      <c r="N407" s="38">
        <v>6075</v>
      </c>
      <c r="O407" s="26">
        <f t="shared" si="8"/>
        <v>4.4714845534042427</v>
      </c>
    </row>
    <row r="408" spans="14:15" ht="13" x14ac:dyDescent="0.15">
      <c r="N408" s="38">
        <v>6090</v>
      </c>
      <c r="O408" s="26">
        <f t="shared" si="8"/>
        <v>4.4730985623499855</v>
      </c>
    </row>
    <row r="409" spans="14:15" ht="13" x14ac:dyDescent="0.15">
      <c r="N409" s="38">
        <v>6105</v>
      </c>
      <c r="O409" s="26">
        <f t="shared" si="8"/>
        <v>4.4747076982289009</v>
      </c>
    </row>
    <row r="410" spans="14:15" ht="13" x14ac:dyDescent="0.15">
      <c r="N410" s="38">
        <v>6120</v>
      </c>
      <c r="O410" s="26">
        <f t="shared" si="8"/>
        <v>4.4763119858041529</v>
      </c>
    </row>
    <row r="411" spans="14:15" ht="13" x14ac:dyDescent="0.15">
      <c r="N411" s="38">
        <v>6135</v>
      </c>
      <c r="O411" s="26">
        <f t="shared" si="8"/>
        <v>4.4779114497093646</v>
      </c>
    </row>
    <row r="412" spans="14:15" ht="13" x14ac:dyDescent="0.15">
      <c r="N412" s="38">
        <v>6150</v>
      </c>
      <c r="O412" s="26">
        <f t="shared" si="8"/>
        <v>4.4795061144493031</v>
      </c>
    </row>
    <row r="413" spans="14:15" ht="13" x14ac:dyDescent="0.15">
      <c r="N413" s="38">
        <v>6165</v>
      </c>
      <c r="O413" s="26">
        <f t="shared" si="8"/>
        <v>4.4810960044005483</v>
      </c>
    </row>
    <row r="414" spans="14:15" ht="13" x14ac:dyDescent="0.15">
      <c r="N414" s="38">
        <v>6180</v>
      </c>
      <c r="O414" s="26">
        <f t="shared" si="8"/>
        <v>4.4826811438121652</v>
      </c>
    </row>
    <row r="415" spans="14:15" ht="13" x14ac:dyDescent="0.15">
      <c r="N415" s="38">
        <v>6195</v>
      </c>
      <c r="O415" s="26">
        <f t="shared" si="8"/>
        <v>4.4842615568063753</v>
      </c>
    </row>
    <row r="416" spans="14:15" ht="13" x14ac:dyDescent="0.15">
      <c r="N416" s="38">
        <v>6210</v>
      </c>
      <c r="O416" s="26">
        <f t="shared" si="8"/>
        <v>4.4858372673792166</v>
      </c>
    </row>
    <row r="417" spans="14:15" ht="13" x14ac:dyDescent="0.15">
      <c r="N417" s="38">
        <v>6225</v>
      </c>
      <c r="O417" s="26">
        <f t="shared" si="8"/>
        <v>4.4874082994012081</v>
      </c>
    </row>
    <row r="418" spans="14:15" ht="13" x14ac:dyDescent="0.15">
      <c r="N418" s="38">
        <v>6240</v>
      </c>
      <c r="O418" s="26">
        <f t="shared" si="8"/>
        <v>4.4889746766180032</v>
      </c>
    </row>
    <row r="419" spans="14:15" ht="13" x14ac:dyDescent="0.15">
      <c r="N419" s="38">
        <v>6255</v>
      </c>
      <c r="O419" s="26">
        <f t="shared" si="8"/>
        <v>4.490536422651048</v>
      </c>
    </row>
    <row r="420" spans="14:15" ht="13" x14ac:dyDescent="0.15">
      <c r="N420" s="38">
        <v>6270</v>
      </c>
      <c r="O420" s="26">
        <f t="shared" si="8"/>
        <v>4.492093560998228</v>
      </c>
    </row>
    <row r="421" spans="14:15" ht="13" x14ac:dyDescent="0.15">
      <c r="N421" s="38">
        <v>6285</v>
      </c>
      <c r="O421" s="26">
        <f t="shared" si="8"/>
        <v>4.4936461150345206</v>
      </c>
    </row>
    <row r="422" spans="14:15" ht="13" x14ac:dyDescent="0.15">
      <c r="N422" s="38">
        <v>6300</v>
      </c>
      <c r="O422" s="26">
        <f t="shared" si="8"/>
        <v>4.4951941080126296</v>
      </c>
    </row>
    <row r="423" spans="14:15" ht="13" x14ac:dyDescent="0.15">
      <c r="N423" s="38">
        <v>6315</v>
      </c>
      <c r="O423" s="26">
        <f t="shared" si="8"/>
        <v>4.4967375630636353</v>
      </c>
    </row>
    <row r="424" spans="14:15" ht="13" x14ac:dyDescent="0.15">
      <c r="N424" s="38">
        <v>6330</v>
      </c>
      <c r="O424" s="26">
        <f t="shared" si="8"/>
        <v>4.4982765031976246</v>
      </c>
    </row>
    <row r="425" spans="14:15" ht="13" x14ac:dyDescent="0.15">
      <c r="N425" s="38">
        <v>6345</v>
      </c>
      <c r="O425" s="26">
        <f t="shared" si="8"/>
        <v>4.4998109513043314</v>
      </c>
    </row>
    <row r="426" spans="14:15" ht="13" x14ac:dyDescent="0.15">
      <c r="N426" s="38">
        <v>6360</v>
      </c>
      <c r="O426" s="26">
        <f t="shared" si="8"/>
        <v>4.5013409301537592</v>
      </c>
    </row>
    <row r="427" spans="14:15" ht="13" x14ac:dyDescent="0.15">
      <c r="N427" s="38">
        <v>6375</v>
      </c>
      <c r="O427" s="26">
        <f t="shared" si="8"/>
        <v>4.5028664623968115</v>
      </c>
    </row>
    <row r="428" spans="14:15" ht="13" x14ac:dyDescent="0.15">
      <c r="N428" s="38">
        <v>6390</v>
      </c>
      <c r="O428" s="26">
        <f t="shared" si="8"/>
        <v>4.5043875705659211</v>
      </c>
    </row>
    <row r="429" spans="14:15" ht="13" x14ac:dyDescent="0.15">
      <c r="N429" s="38">
        <v>6405</v>
      </c>
      <c r="O429" s="26">
        <f t="shared" si="8"/>
        <v>4.5059042770756577</v>
      </c>
    </row>
    <row r="430" spans="14:15" ht="13" x14ac:dyDescent="0.15">
      <c r="N430" s="38">
        <v>6420</v>
      </c>
      <c r="O430" s="26">
        <f t="shared" si="8"/>
        <v>4.5074166042233603</v>
      </c>
    </row>
    <row r="431" spans="14:15" ht="13" x14ac:dyDescent="0.15">
      <c r="N431" s="38">
        <v>6435</v>
      </c>
      <c r="O431" s="26">
        <f t="shared" si="8"/>
        <v>4.5089245741897415</v>
      </c>
    </row>
    <row r="432" spans="14:15" ht="13" x14ac:dyDescent="0.15">
      <c r="N432" s="38">
        <v>6450</v>
      </c>
      <c r="O432" s="26">
        <f t="shared" si="8"/>
        <v>4.510428209039496</v>
      </c>
    </row>
    <row r="433" spans="14:15" ht="13" x14ac:dyDescent="0.15">
      <c r="N433" s="38">
        <v>6465</v>
      </c>
      <c r="O433" s="26">
        <f t="shared" si="8"/>
        <v>4.5119275307219198</v>
      </c>
    </row>
    <row r="434" spans="14:15" ht="13" x14ac:dyDescent="0.15">
      <c r="N434" s="38">
        <v>6480</v>
      </c>
      <c r="O434" s="26">
        <f t="shared" si="8"/>
        <v>4.5134225610715042</v>
      </c>
    </row>
    <row r="435" spans="14:15" ht="13" x14ac:dyDescent="0.15">
      <c r="N435" s="38">
        <v>6495</v>
      </c>
      <c r="O435" s="26">
        <f t="shared" si="8"/>
        <v>4.5149133218085407</v>
      </c>
    </row>
    <row r="436" spans="14:15" ht="13" x14ac:dyDescent="0.15">
      <c r="N436" s="38">
        <v>6510</v>
      </c>
      <c r="O436" s="26">
        <f t="shared" si="8"/>
        <v>4.5163998345397172</v>
      </c>
    </row>
    <row r="437" spans="14:15" ht="13" x14ac:dyDescent="0.15">
      <c r="N437" s="38">
        <v>6525</v>
      </c>
      <c r="O437" s="26">
        <f t="shared" si="8"/>
        <v>4.5178821207587188</v>
      </c>
    </row>
    <row r="438" spans="14:15" ht="13" x14ac:dyDescent="0.15">
      <c r="N438" s="38">
        <v>6540</v>
      </c>
      <c r="O438" s="26">
        <f t="shared" si="8"/>
        <v>4.519360201846812</v>
      </c>
    </row>
    <row r="439" spans="14:15" ht="13" x14ac:dyDescent="0.15">
      <c r="N439" s="38">
        <v>6555</v>
      </c>
      <c r="O439" s="26">
        <f t="shared" si="8"/>
        <v>4.5208340990734381</v>
      </c>
    </row>
    <row r="440" spans="14:15" ht="13" x14ac:dyDescent="0.15">
      <c r="N440" s="38">
        <v>6570</v>
      </c>
      <c r="O440" s="26">
        <f t="shared" si="8"/>
        <v>4.5223038335967978</v>
      </c>
    </row>
    <row r="441" spans="14:15" ht="13" x14ac:dyDescent="0.15">
      <c r="N441" s="38">
        <v>6585</v>
      </c>
      <c r="O441" s="26">
        <f t="shared" si="8"/>
        <v>4.523769426464435</v>
      </c>
    </row>
    <row r="442" spans="14:15" ht="13" x14ac:dyDescent="0.15">
      <c r="N442" s="38">
        <v>6600</v>
      </c>
      <c r="O442" s="26">
        <f t="shared" si="8"/>
        <v>4.5252308986138106</v>
      </c>
    </row>
    <row r="443" spans="14:15" ht="13" x14ac:dyDescent="0.15">
      <c r="N443" s="38">
        <v>6615</v>
      </c>
      <c r="O443" s="26">
        <f t="shared" si="8"/>
        <v>4.5266882708728904</v>
      </c>
    </row>
    <row r="444" spans="14:15" ht="13" x14ac:dyDescent="0.15">
      <c r="N444" s="38">
        <v>6630</v>
      </c>
      <c r="O444" s="26">
        <f t="shared" si="8"/>
        <v>4.5281415639607063</v>
      </c>
    </row>
    <row r="445" spans="14:15" ht="13" x14ac:dyDescent="0.15">
      <c r="N445" s="38">
        <v>6645</v>
      </c>
      <c r="O445" s="26">
        <f t="shared" si="8"/>
        <v>4.5295907984879324</v>
      </c>
    </row>
    <row r="446" spans="14:15" ht="13" x14ac:dyDescent="0.15">
      <c r="N446" s="38">
        <v>6660</v>
      </c>
      <c r="O446" s="26">
        <f t="shared" si="8"/>
        <v>4.5310359949574561</v>
      </c>
    </row>
    <row r="447" spans="14:15" ht="13" x14ac:dyDescent="0.15">
      <c r="N447" s="38">
        <v>6675</v>
      </c>
      <c r="O447" s="26">
        <f t="shared" si="8"/>
        <v>4.5324771737649368</v>
      </c>
    </row>
    <row r="448" spans="14:15" ht="13" x14ac:dyDescent="0.15">
      <c r="N448" s="38">
        <v>6690</v>
      </c>
      <c r="O448" s="26">
        <f t="shared" si="8"/>
        <v>4.5339143551993661</v>
      </c>
    </row>
    <row r="449" spans="14:15" ht="13" x14ac:dyDescent="0.15">
      <c r="N449" s="38">
        <v>6705</v>
      </c>
      <c r="O449" s="26">
        <f t="shared" si="8"/>
        <v>4.5353475594436361</v>
      </c>
    </row>
    <row r="450" spans="14:15" ht="13" x14ac:dyDescent="0.15">
      <c r="N450" s="38">
        <v>6720</v>
      </c>
      <c r="O450" s="26">
        <f t="shared" si="8"/>
        <v>4.536776806575082</v>
      </c>
    </row>
    <row r="451" spans="14:15" ht="13" x14ac:dyDescent="0.15">
      <c r="N451" s="38">
        <v>6735</v>
      </c>
      <c r="O451" s="26">
        <f t="shared" ref="O451:O514" si="9">$B$22-($B$26*EXP(-$B$23*N451))-($B$27*EXP(-$B$24*N451))-($B$28*EXP(-$B$25*N451))</f>
        <v>4.5382021165660484</v>
      </c>
    </row>
    <row r="452" spans="14:15" ht="13" x14ac:dyDescent="0.15">
      <c r="N452" s="38">
        <v>6750</v>
      </c>
      <c r="O452" s="26">
        <f t="shared" si="9"/>
        <v>4.5396235092844295</v>
      </c>
    </row>
    <row r="453" spans="14:15" ht="13" x14ac:dyDescent="0.15">
      <c r="N453" s="38">
        <v>6765</v>
      </c>
      <c r="O453" s="26">
        <f t="shared" si="9"/>
        <v>4.5410410044942164</v>
      </c>
    </row>
    <row r="454" spans="14:15" ht="13" x14ac:dyDescent="0.15">
      <c r="N454" s="38">
        <v>6780</v>
      </c>
      <c r="O454" s="26">
        <f t="shared" si="9"/>
        <v>4.5424546218560495</v>
      </c>
    </row>
    <row r="455" spans="14:15" ht="13" x14ac:dyDescent="0.15">
      <c r="N455" s="38">
        <v>6795</v>
      </c>
      <c r="O455" s="26">
        <f t="shared" si="9"/>
        <v>4.5438643809277499</v>
      </c>
    </row>
    <row r="456" spans="14:15" ht="13" x14ac:dyDescent="0.15">
      <c r="N456" s="38">
        <v>6810</v>
      </c>
      <c r="O456" s="26">
        <f t="shared" si="9"/>
        <v>4.5452703011648641</v>
      </c>
    </row>
    <row r="457" spans="14:15" ht="13" x14ac:dyDescent="0.15">
      <c r="N457" s="38">
        <v>6825</v>
      </c>
      <c r="O457" s="26">
        <f t="shared" si="9"/>
        <v>4.5466724019211977</v>
      </c>
    </row>
    <row r="458" spans="14:15" ht="13" x14ac:dyDescent="0.15">
      <c r="N458" s="38">
        <v>6840</v>
      </c>
      <c r="O458" s="26">
        <f t="shared" si="9"/>
        <v>4.5480707024493494</v>
      </c>
    </row>
    <row r="459" spans="14:15" ht="13" x14ac:dyDescent="0.15">
      <c r="N459" s="38">
        <v>6855</v>
      </c>
      <c r="O459" s="26">
        <f t="shared" si="9"/>
        <v>4.5494652219012357</v>
      </c>
    </row>
    <row r="460" spans="14:15" ht="13" x14ac:dyDescent="0.15">
      <c r="N460" s="38">
        <v>6870</v>
      </c>
      <c r="O460" s="26">
        <f t="shared" si="9"/>
        <v>4.5508559793286292</v>
      </c>
    </row>
    <row r="461" spans="14:15" ht="13" x14ac:dyDescent="0.15">
      <c r="N461" s="38">
        <v>6885</v>
      </c>
      <c r="O461" s="26">
        <f t="shared" si="9"/>
        <v>4.5522429936836719</v>
      </c>
    </row>
    <row r="462" spans="14:15" ht="13" x14ac:dyDescent="0.15">
      <c r="N462" s="38">
        <v>6900</v>
      </c>
      <c r="O462" s="26">
        <f t="shared" si="9"/>
        <v>4.5536262838194013</v>
      </c>
    </row>
    <row r="463" spans="14:15" ht="13" x14ac:dyDescent="0.15">
      <c r="N463" s="38">
        <v>6915</v>
      </c>
      <c r="O463" s="26">
        <f t="shared" si="9"/>
        <v>4.5550058684902721</v>
      </c>
    </row>
    <row r="464" spans="14:15" ht="13" x14ac:dyDescent="0.15">
      <c r="N464" s="38">
        <v>6930</v>
      </c>
      <c r="O464" s="26">
        <f t="shared" si="9"/>
        <v>4.5563817663526684</v>
      </c>
    </row>
    <row r="465" spans="14:15" ht="13" x14ac:dyDescent="0.15">
      <c r="N465" s="38">
        <v>6945</v>
      </c>
      <c r="O465" s="26">
        <f t="shared" si="9"/>
        <v>4.5577539959654185</v>
      </c>
    </row>
    <row r="466" spans="14:15" ht="13" x14ac:dyDescent="0.15">
      <c r="N466" s="38">
        <v>6960</v>
      </c>
      <c r="O466" s="26">
        <f t="shared" si="9"/>
        <v>4.5591225757903082</v>
      </c>
    </row>
    <row r="467" spans="14:15" ht="13" x14ac:dyDescent="0.15">
      <c r="N467" s="38">
        <v>6975</v>
      </c>
      <c r="O467" s="26">
        <f t="shared" si="9"/>
        <v>4.5604875241925846</v>
      </c>
    </row>
    <row r="468" spans="14:15" ht="13" x14ac:dyDescent="0.15">
      <c r="N468" s="38">
        <v>6990</v>
      </c>
      <c r="O468" s="26">
        <f t="shared" si="9"/>
        <v>4.5618488594414686</v>
      </c>
    </row>
    <row r="469" spans="14:15" ht="13" x14ac:dyDescent="0.15">
      <c r="N469" s="38">
        <v>7005</v>
      </c>
      <c r="O469" s="26">
        <f t="shared" si="9"/>
        <v>4.5632065997106466</v>
      </c>
    </row>
    <row r="470" spans="14:15" ht="13" x14ac:dyDescent="0.15">
      <c r="N470" s="38">
        <v>7020</v>
      </c>
      <c r="O470" s="26">
        <f t="shared" si="9"/>
        <v>4.5645607630787843</v>
      </c>
    </row>
    <row r="471" spans="14:15" ht="13" x14ac:dyDescent="0.15">
      <c r="N471" s="38">
        <v>7035</v>
      </c>
      <c r="O471" s="26">
        <f t="shared" si="9"/>
        <v>4.5659113675300151</v>
      </c>
    </row>
    <row r="472" spans="14:15" ht="13" x14ac:dyDescent="0.15">
      <c r="N472" s="38">
        <v>7050</v>
      </c>
      <c r="O472" s="26">
        <f t="shared" si="9"/>
        <v>4.5672584309544355</v>
      </c>
    </row>
    <row r="473" spans="14:15" ht="13" x14ac:dyDescent="0.15">
      <c r="N473" s="38">
        <v>7065</v>
      </c>
      <c r="O473" s="26">
        <f t="shared" si="9"/>
        <v>4.5686019711486043</v>
      </c>
    </row>
    <row r="474" spans="14:15" ht="13" x14ac:dyDescent="0.15">
      <c r="N474" s="38">
        <v>7080</v>
      </c>
      <c r="O474" s="26">
        <f t="shared" si="9"/>
        <v>4.5699420058160234</v>
      </c>
    </row>
    <row r="475" spans="14:15" ht="13" x14ac:dyDescent="0.15">
      <c r="N475" s="38">
        <v>7095</v>
      </c>
      <c r="O475" s="26">
        <f t="shared" si="9"/>
        <v>4.5712785525676338</v>
      </c>
    </row>
    <row r="476" spans="14:15" ht="13" x14ac:dyDescent="0.15">
      <c r="N476" s="38">
        <v>7110</v>
      </c>
      <c r="O476" s="26">
        <f t="shared" si="9"/>
        <v>4.572611628922294</v>
      </c>
    </row>
    <row r="477" spans="14:15" ht="13" x14ac:dyDescent="0.15">
      <c r="N477" s="38">
        <v>7125</v>
      </c>
      <c r="O477" s="26">
        <f t="shared" si="9"/>
        <v>4.573941252307268</v>
      </c>
    </row>
    <row r="478" spans="14:15" ht="13" x14ac:dyDescent="0.15">
      <c r="N478" s="38">
        <v>7140</v>
      </c>
      <c r="O478" s="26">
        <f t="shared" si="9"/>
        <v>4.5752674400586955</v>
      </c>
    </row>
    <row r="479" spans="14:15" ht="13" x14ac:dyDescent="0.15">
      <c r="N479" s="38">
        <v>7155</v>
      </c>
      <c r="O479" s="26">
        <f t="shared" si="9"/>
        <v>4.5765902094220818</v>
      </c>
    </row>
    <row r="480" spans="14:15" ht="13" x14ac:dyDescent="0.15">
      <c r="N480" s="38">
        <v>7170</v>
      </c>
      <c r="O480" s="26">
        <f t="shared" si="9"/>
        <v>4.577909577552763</v>
      </c>
    </row>
    <row r="481" spans="14:15" ht="13" x14ac:dyDescent="0.15">
      <c r="N481" s="38">
        <v>7185</v>
      </c>
      <c r="O481" s="26">
        <f t="shared" si="9"/>
        <v>4.5792255615163793</v>
      </c>
    </row>
    <row r="482" spans="14:15" ht="13" x14ac:dyDescent="0.15">
      <c r="N482" s="38">
        <v>7200</v>
      </c>
      <c r="O482" s="26">
        <f t="shared" si="9"/>
        <v>4.5805381782893502</v>
      </c>
    </row>
    <row r="483" spans="14:15" ht="13" x14ac:dyDescent="0.15">
      <c r="N483" s="38">
        <v>7215</v>
      </c>
      <c r="O483" s="26">
        <f t="shared" si="9"/>
        <v>4.5818474447593367</v>
      </c>
    </row>
    <row r="484" spans="14:15" ht="13" x14ac:dyDescent="0.15">
      <c r="N484" s="38">
        <v>7230</v>
      </c>
      <c r="O484" s="26">
        <f t="shared" si="9"/>
        <v>4.5831533777257096</v>
      </c>
    </row>
    <row r="485" spans="14:15" ht="13" x14ac:dyDescent="0.15">
      <c r="N485" s="38">
        <v>7245</v>
      </c>
      <c r="O485" s="26">
        <f t="shared" si="9"/>
        <v>4.584455993900006</v>
      </c>
    </row>
    <row r="486" spans="14:15" ht="13" x14ac:dyDescent="0.15">
      <c r="N486" s="38">
        <v>7260</v>
      </c>
      <c r="O486" s="26">
        <f t="shared" si="9"/>
        <v>4.5857553099063946</v>
      </c>
    </row>
    <row r="487" spans="14:15" ht="13" x14ac:dyDescent="0.15">
      <c r="N487" s="38">
        <v>7275</v>
      </c>
      <c r="O487" s="26">
        <f t="shared" si="9"/>
        <v>4.5870513422821348</v>
      </c>
    </row>
    <row r="488" spans="14:15" ht="13" x14ac:dyDescent="0.15">
      <c r="N488" s="38">
        <v>7290</v>
      </c>
      <c r="O488" s="26">
        <f t="shared" si="9"/>
        <v>4.5883441074780276</v>
      </c>
    </row>
    <row r="489" spans="14:15" ht="13" x14ac:dyDescent="0.15">
      <c r="N489" s="38">
        <v>7305</v>
      </c>
      <c r="O489" s="26">
        <f t="shared" si="9"/>
        <v>4.5896336218588667</v>
      </c>
    </row>
    <row r="490" spans="14:15" ht="13" x14ac:dyDescent="0.15">
      <c r="N490" s="38">
        <v>7320</v>
      </c>
      <c r="O490" s="26">
        <f t="shared" si="9"/>
        <v>4.5909199017038977</v>
      </c>
    </row>
    <row r="491" spans="14:15" ht="13" x14ac:dyDescent="0.15">
      <c r="N491" s="38">
        <v>7335</v>
      </c>
      <c r="O491" s="26">
        <f t="shared" si="9"/>
        <v>4.5922029632072547</v>
      </c>
    </row>
    <row r="492" spans="14:15" ht="13" x14ac:dyDescent="0.15">
      <c r="N492" s="38">
        <v>7350</v>
      </c>
      <c r="O492" s="26">
        <f t="shared" si="9"/>
        <v>4.5934828224784159</v>
      </c>
    </row>
    <row r="493" spans="14:15" ht="13" x14ac:dyDescent="0.15">
      <c r="N493" s="38">
        <v>7365</v>
      </c>
      <c r="O493" s="26">
        <f t="shared" si="9"/>
        <v>4.5947594955426432</v>
      </c>
    </row>
    <row r="494" spans="14:15" ht="13" x14ac:dyDescent="0.15">
      <c r="N494" s="38">
        <v>7380</v>
      </c>
      <c r="O494" s="26">
        <f t="shared" si="9"/>
        <v>4.5960329983414185</v>
      </c>
    </row>
    <row r="495" spans="14:15" ht="13" x14ac:dyDescent="0.15">
      <c r="N495" s="38">
        <v>7395</v>
      </c>
      <c r="O495" s="26">
        <f t="shared" si="9"/>
        <v>4.5973033467328914</v>
      </c>
    </row>
    <row r="496" spans="14:15" ht="13" x14ac:dyDescent="0.15">
      <c r="N496" s="38">
        <v>7410</v>
      </c>
      <c r="O496" s="26">
        <f t="shared" si="9"/>
        <v>4.5985705564923105</v>
      </c>
    </row>
    <row r="497" spans="14:15" ht="13" x14ac:dyDescent="0.15">
      <c r="N497" s="38">
        <v>7425</v>
      </c>
      <c r="O497" s="26">
        <f t="shared" si="9"/>
        <v>4.5998346433124553</v>
      </c>
    </row>
    <row r="498" spans="14:15" ht="13" x14ac:dyDescent="0.15">
      <c r="N498" s="38">
        <v>7440</v>
      </c>
      <c r="O498" s="26">
        <f t="shared" si="9"/>
        <v>4.6010956228040749</v>
      </c>
    </row>
    <row r="499" spans="14:15" ht="13" x14ac:dyDescent="0.15">
      <c r="N499" s="38">
        <v>7455</v>
      </c>
      <c r="O499" s="26">
        <f t="shared" si="9"/>
        <v>4.60235351049631</v>
      </c>
    </row>
    <row r="500" spans="14:15" ht="13" x14ac:dyDescent="0.15">
      <c r="N500" s="38">
        <v>7470</v>
      </c>
      <c r="O500" s="26">
        <f t="shared" si="9"/>
        <v>4.6036083218371271</v>
      </c>
    </row>
    <row r="501" spans="14:15" ht="13" x14ac:dyDescent="0.15">
      <c r="N501" s="38">
        <v>7485</v>
      </c>
      <c r="O501" s="26">
        <f t="shared" si="9"/>
        <v>4.6048600721937412</v>
      </c>
    </row>
    <row r="502" spans="14:15" ht="13" x14ac:dyDescent="0.15">
      <c r="N502" s="38">
        <v>7500</v>
      </c>
      <c r="O502" s="26">
        <f t="shared" si="9"/>
        <v>4.6061087768530333</v>
      </c>
    </row>
    <row r="503" spans="14:15" ht="13" x14ac:dyDescent="0.15">
      <c r="N503" s="38">
        <v>7515</v>
      </c>
      <c r="O503" s="26">
        <f t="shared" si="9"/>
        <v>4.6073544510219815</v>
      </c>
    </row>
    <row r="504" spans="14:15" ht="13" x14ac:dyDescent="0.15">
      <c r="N504" s="38">
        <v>7530</v>
      </c>
      <c r="O504" s="26">
        <f t="shared" si="9"/>
        <v>4.608597109828068</v>
      </c>
    </row>
    <row r="505" spans="14:15" ht="13" x14ac:dyDescent="0.15">
      <c r="N505" s="38">
        <v>7545</v>
      </c>
      <c r="O505" s="26">
        <f t="shared" si="9"/>
        <v>4.6098367683197079</v>
      </c>
    </row>
    <row r="506" spans="14:15" ht="13" x14ac:dyDescent="0.15">
      <c r="N506" s="38">
        <v>7560</v>
      </c>
      <c r="O506" s="26">
        <f t="shared" si="9"/>
        <v>4.6110734414666528</v>
      </c>
    </row>
    <row r="507" spans="14:15" ht="13" x14ac:dyDescent="0.15">
      <c r="N507" s="38">
        <v>7575</v>
      </c>
      <c r="O507" s="26">
        <f t="shared" si="9"/>
        <v>4.6123071441604075</v>
      </c>
    </row>
    <row r="508" spans="14:15" ht="13" x14ac:dyDescent="0.15">
      <c r="N508" s="38">
        <v>7590</v>
      </c>
      <c r="O508" s="26">
        <f t="shared" si="9"/>
        <v>4.6135378912146372</v>
      </c>
    </row>
    <row r="509" spans="14:15" ht="13" x14ac:dyDescent="0.15">
      <c r="N509" s="38">
        <v>7605</v>
      </c>
      <c r="O509" s="26">
        <f t="shared" si="9"/>
        <v>4.6147656973655806</v>
      </c>
    </row>
    <row r="510" spans="14:15" ht="13" x14ac:dyDescent="0.15">
      <c r="N510" s="38">
        <v>7620</v>
      </c>
      <c r="O510" s="26">
        <f t="shared" si="9"/>
        <v>4.6159905772724485</v>
      </c>
    </row>
    <row r="511" spans="14:15" ht="13" x14ac:dyDescent="0.15">
      <c r="N511" s="38">
        <v>7635</v>
      </c>
      <c r="O511" s="26">
        <f t="shared" si="9"/>
        <v>4.6172125455178303</v>
      </c>
    </row>
    <row r="512" spans="14:15" ht="13" x14ac:dyDescent="0.15">
      <c r="N512" s="38">
        <v>7650</v>
      </c>
      <c r="O512" s="26">
        <f t="shared" si="9"/>
        <v>4.6184316166080999</v>
      </c>
    </row>
    <row r="513" spans="14:15" ht="13" x14ac:dyDescent="0.15">
      <c r="N513" s="38">
        <v>7665</v>
      </c>
      <c r="O513" s="26">
        <f t="shared" si="9"/>
        <v>4.6196478049738054</v>
      </c>
    </row>
    <row r="514" spans="14:15" ht="13" x14ac:dyDescent="0.15">
      <c r="N514" s="38">
        <v>7680</v>
      </c>
      <c r="O514" s="26">
        <f t="shared" si="9"/>
        <v>4.6208611249700731</v>
      </c>
    </row>
    <row r="515" spans="14:15" ht="13" x14ac:dyDescent="0.15">
      <c r="N515" s="38">
        <v>7695</v>
      </c>
      <c r="O515" s="26">
        <f t="shared" ref="O515:O578" si="10">$B$22-($B$26*EXP(-$B$23*N515))-($B$27*EXP(-$B$24*N515))-($B$28*EXP(-$B$25*N515))</f>
        <v>4.6220715908770007</v>
      </c>
    </row>
    <row r="516" spans="14:15" ht="13" x14ac:dyDescent="0.15">
      <c r="N516" s="38">
        <v>7710</v>
      </c>
      <c r="O516" s="26">
        <f t="shared" si="10"/>
        <v>4.6232792169000501</v>
      </c>
    </row>
    <row r="517" spans="14:15" ht="13" x14ac:dyDescent="0.15">
      <c r="N517" s="38">
        <v>7725</v>
      </c>
      <c r="O517" s="26">
        <f t="shared" si="10"/>
        <v>4.6244840171704382</v>
      </c>
    </row>
    <row r="518" spans="14:15" ht="13" x14ac:dyDescent="0.15">
      <c r="N518" s="38">
        <v>7740</v>
      </c>
      <c r="O518" s="26">
        <f t="shared" si="10"/>
        <v>4.625686005745524</v>
      </c>
    </row>
    <row r="519" spans="14:15" ht="13" x14ac:dyDescent="0.15">
      <c r="N519" s="38">
        <v>7755</v>
      </c>
      <c r="O519" s="26">
        <f t="shared" si="10"/>
        <v>4.6268851966092015</v>
      </c>
    </row>
    <row r="520" spans="14:15" ht="13" x14ac:dyDescent="0.15">
      <c r="N520" s="38">
        <v>7770</v>
      </c>
      <c r="O520" s="26">
        <f t="shared" si="10"/>
        <v>4.6280816036722747</v>
      </c>
    </row>
    <row r="521" spans="14:15" ht="13" x14ac:dyDescent="0.15">
      <c r="N521" s="38">
        <v>7785</v>
      </c>
      <c r="O521" s="26">
        <f t="shared" si="10"/>
        <v>4.6292752407728521</v>
      </c>
    </row>
    <row r="522" spans="14:15" ht="13" x14ac:dyDescent="0.15">
      <c r="N522" s="38">
        <v>7800</v>
      </c>
      <c r="O522" s="26">
        <f t="shared" si="10"/>
        <v>4.6304661216767151</v>
      </c>
    </row>
    <row r="523" spans="14:15" ht="13" x14ac:dyDescent="0.15">
      <c r="N523" s="38">
        <v>7815</v>
      </c>
      <c r="O523" s="26">
        <f t="shared" si="10"/>
        <v>4.631654260077708</v>
      </c>
    </row>
    <row r="524" spans="14:15" ht="13" x14ac:dyDescent="0.15">
      <c r="N524" s="38">
        <v>7830</v>
      </c>
      <c r="O524" s="26">
        <f t="shared" si="10"/>
        <v>4.6328396695981047</v>
      </c>
    </row>
    <row r="525" spans="14:15" ht="13" x14ac:dyDescent="0.15">
      <c r="N525" s="38">
        <v>7845</v>
      </c>
      <c r="O525" s="26">
        <f t="shared" si="10"/>
        <v>4.6340223637889926</v>
      </c>
    </row>
    <row r="526" spans="14:15" ht="13" x14ac:dyDescent="0.15">
      <c r="N526" s="38">
        <v>7860</v>
      </c>
      <c r="O526" s="26">
        <f t="shared" si="10"/>
        <v>4.6352023561306392</v>
      </c>
    </row>
    <row r="527" spans="14:15" ht="13" x14ac:dyDescent="0.15">
      <c r="N527" s="38">
        <v>7875</v>
      </c>
      <c r="O527" s="26">
        <f t="shared" si="10"/>
        <v>4.6363796600328664</v>
      </c>
    </row>
    <row r="528" spans="14:15" ht="13" x14ac:dyDescent="0.15">
      <c r="N528" s="38">
        <v>7890</v>
      </c>
      <c r="O528" s="26">
        <f t="shared" si="10"/>
        <v>4.6375542888354158</v>
      </c>
    </row>
    <row r="529" spans="14:15" ht="13" x14ac:dyDescent="0.15">
      <c r="N529" s="38">
        <v>7905</v>
      </c>
      <c r="O529" s="26">
        <f t="shared" si="10"/>
        <v>4.6387262558083204</v>
      </c>
    </row>
    <row r="530" spans="14:15" ht="13" x14ac:dyDescent="0.15">
      <c r="N530" s="38">
        <v>7920</v>
      </c>
      <c r="O530" s="26">
        <f t="shared" si="10"/>
        <v>4.6398955741522654</v>
      </c>
    </row>
    <row r="531" spans="14:15" ht="13" x14ac:dyDescent="0.15">
      <c r="N531" s="38">
        <v>7935</v>
      </c>
      <c r="O531" s="26">
        <f t="shared" si="10"/>
        <v>4.6410622569989535</v>
      </c>
    </row>
    <row r="532" spans="14:15" ht="13" x14ac:dyDescent="0.15">
      <c r="N532" s="38">
        <v>7950</v>
      </c>
      <c r="O532" s="26">
        <f t="shared" si="10"/>
        <v>4.6422263174114686</v>
      </c>
    </row>
    <row r="533" spans="14:15" ht="13" x14ac:dyDescent="0.15">
      <c r="N533" s="38">
        <v>7965</v>
      </c>
      <c r="O533" s="26">
        <f t="shared" si="10"/>
        <v>4.6433877683846294</v>
      </c>
    </row>
    <row r="534" spans="14:15" ht="13" x14ac:dyDescent="0.15">
      <c r="N534" s="38">
        <v>7980</v>
      </c>
      <c r="O534" s="26">
        <f t="shared" si="10"/>
        <v>4.6445466228453505</v>
      </c>
    </row>
    <row r="535" spans="14:15" ht="13" x14ac:dyDescent="0.15">
      <c r="N535" s="38">
        <v>7995</v>
      </c>
      <c r="O535" s="26">
        <f t="shared" si="10"/>
        <v>4.6457028936529987</v>
      </c>
    </row>
    <row r="536" spans="14:15" ht="13" x14ac:dyDescent="0.15">
      <c r="N536" s="38">
        <v>8010</v>
      </c>
      <c r="O536" s="26">
        <f t="shared" si="10"/>
        <v>4.6468565935997432</v>
      </c>
    </row>
    <row r="537" spans="14:15" ht="13" x14ac:dyDescent="0.15">
      <c r="N537" s="38">
        <v>8025</v>
      </c>
      <c r="O537" s="26">
        <f t="shared" si="10"/>
        <v>4.6480077354109142</v>
      </c>
    </row>
    <row r="538" spans="14:15" ht="13" x14ac:dyDescent="0.15">
      <c r="N538" s="38">
        <v>8040</v>
      </c>
      <c r="O538" s="26">
        <f t="shared" si="10"/>
        <v>4.6491563317453446</v>
      </c>
    </row>
    <row r="539" spans="14:15" ht="13" x14ac:dyDescent="0.15">
      <c r="N539" s="38">
        <v>8055</v>
      </c>
      <c r="O539" s="26">
        <f t="shared" si="10"/>
        <v>4.6503023951957241</v>
      </c>
    </row>
    <row r="540" spans="14:15" ht="13" x14ac:dyDescent="0.15">
      <c r="N540" s="38">
        <v>8070</v>
      </c>
      <c r="O540" s="26">
        <f t="shared" si="10"/>
        <v>4.6514459382889441</v>
      </c>
    </row>
    <row r="541" spans="14:15" ht="13" x14ac:dyDescent="0.15">
      <c r="N541" s="38">
        <v>8085</v>
      </c>
      <c r="O541" s="26">
        <f t="shared" si="10"/>
        <v>4.6525869734864402</v>
      </c>
    </row>
    <row r="542" spans="14:15" ht="13" x14ac:dyDescent="0.15">
      <c r="N542" s="38">
        <v>8100</v>
      </c>
      <c r="O542" s="26">
        <f t="shared" si="10"/>
        <v>4.6537255131845381</v>
      </c>
    </row>
    <row r="543" spans="14:15" ht="13" x14ac:dyDescent="0.15">
      <c r="N543" s="38">
        <v>8115</v>
      </c>
      <c r="O543" s="26">
        <f t="shared" si="10"/>
        <v>4.654861569714793</v>
      </c>
    </row>
    <row r="544" spans="14:15" ht="13" x14ac:dyDescent="0.15">
      <c r="N544" s="38">
        <v>8130</v>
      </c>
      <c r="O544" s="26">
        <f t="shared" si="10"/>
        <v>4.6559951553443293</v>
      </c>
    </row>
    <row r="545" spans="14:15" ht="13" x14ac:dyDescent="0.15">
      <c r="N545" s="38">
        <v>8145</v>
      </c>
      <c r="O545" s="26">
        <f t="shared" si="10"/>
        <v>4.6571262822761783</v>
      </c>
    </row>
    <row r="546" spans="14:15" ht="13" x14ac:dyDescent="0.15">
      <c r="N546" s="38">
        <v>8160</v>
      </c>
      <c r="O546" s="26">
        <f t="shared" si="10"/>
        <v>4.6582549626496128</v>
      </c>
    </row>
    <row r="547" spans="14:15" ht="13" x14ac:dyDescent="0.15">
      <c r="N547" s="38">
        <v>8175</v>
      </c>
      <c r="O547" s="26">
        <f t="shared" si="10"/>
        <v>4.6593812085404807</v>
      </c>
    </row>
    <row r="548" spans="14:15" ht="13" x14ac:dyDescent="0.15">
      <c r="N548" s="38">
        <v>8190</v>
      </c>
      <c r="O548" s="26">
        <f t="shared" si="10"/>
        <v>4.6605050319615398</v>
      </c>
    </row>
    <row r="549" spans="14:15" ht="13" x14ac:dyDescent="0.15">
      <c r="N549" s="38">
        <v>8205</v>
      </c>
      <c r="O549" s="26">
        <f t="shared" si="10"/>
        <v>4.6616264448627849</v>
      </c>
    </row>
    <row r="550" spans="14:15" ht="13" x14ac:dyDescent="0.15">
      <c r="N550" s="38">
        <v>8220</v>
      </c>
      <c r="O550" s="26">
        <f t="shared" si="10"/>
        <v>4.6627454591317781</v>
      </c>
    </row>
    <row r="551" spans="14:15" ht="13" x14ac:dyDescent="0.15">
      <c r="N551" s="38">
        <v>8235</v>
      </c>
      <c r="O551" s="26">
        <f t="shared" si="10"/>
        <v>4.6638620865939791</v>
      </c>
    </row>
    <row r="552" spans="14:15" ht="13" x14ac:dyDescent="0.15">
      <c r="N552" s="38">
        <v>8250</v>
      </c>
      <c r="O552" s="26">
        <f t="shared" si="10"/>
        <v>4.6649763390130605</v>
      </c>
    </row>
    <row r="553" spans="14:15" ht="13" x14ac:dyDescent="0.15">
      <c r="N553" s="38">
        <v>8265</v>
      </c>
      <c r="O553" s="26">
        <f t="shared" si="10"/>
        <v>4.6660882280912439</v>
      </c>
    </row>
    <row r="554" spans="14:15" ht="13" x14ac:dyDescent="0.15">
      <c r="N554" s="38">
        <v>8280</v>
      </c>
      <c r="O554" s="26">
        <f t="shared" si="10"/>
        <v>4.6671977654696137</v>
      </c>
    </row>
    <row r="555" spans="14:15" ht="13" x14ac:dyDescent="0.15">
      <c r="N555" s="38">
        <v>8295</v>
      </c>
      <c r="O555" s="26">
        <f t="shared" si="10"/>
        <v>4.6683049627284383</v>
      </c>
    </row>
    <row r="556" spans="14:15" ht="13" x14ac:dyDescent="0.15">
      <c r="N556" s="38">
        <v>8310</v>
      </c>
      <c r="O556" s="26">
        <f t="shared" si="10"/>
        <v>4.6694098313874921</v>
      </c>
    </row>
    <row r="557" spans="14:15" ht="13" x14ac:dyDescent="0.15">
      <c r="N557" s="38">
        <v>8325</v>
      </c>
      <c r="O557" s="26">
        <f t="shared" si="10"/>
        <v>4.6705123829063657</v>
      </c>
    </row>
    <row r="558" spans="14:15" ht="13" x14ac:dyDescent="0.15">
      <c r="N558" s="38">
        <v>8340</v>
      </c>
      <c r="O558" s="26">
        <f t="shared" si="10"/>
        <v>4.6716126286847892</v>
      </c>
    </row>
    <row r="559" spans="14:15" ht="13" x14ac:dyDescent="0.15">
      <c r="N559" s="38">
        <v>8355</v>
      </c>
      <c r="O559" s="26">
        <f t="shared" si="10"/>
        <v>4.6727105800629403</v>
      </c>
    </row>
    <row r="560" spans="14:15" ht="13" x14ac:dyDescent="0.15">
      <c r="N560" s="38">
        <v>8370</v>
      </c>
      <c r="O560" s="26">
        <f t="shared" si="10"/>
        <v>4.6738062483217577</v>
      </c>
    </row>
    <row r="561" spans="14:15" ht="13" x14ac:dyDescent="0.15">
      <c r="N561" s="38">
        <v>8385</v>
      </c>
      <c r="O561" s="26">
        <f t="shared" si="10"/>
        <v>4.6748996446832516</v>
      </c>
    </row>
    <row r="562" spans="14:15" ht="13" x14ac:dyDescent="0.15">
      <c r="N562" s="38">
        <v>8400</v>
      </c>
      <c r="O562" s="26">
        <f t="shared" si="10"/>
        <v>4.6759907803108103</v>
      </c>
    </row>
    <row r="563" spans="14:15" ht="13" x14ac:dyDescent="0.15">
      <c r="N563" s="38">
        <v>8415</v>
      </c>
      <c r="O563" s="26">
        <f t="shared" si="10"/>
        <v>4.6770796663095116</v>
      </c>
    </row>
    <row r="564" spans="14:15" ht="13" x14ac:dyDescent="0.15">
      <c r="N564" s="38">
        <v>8430</v>
      </c>
      <c r="O564" s="26">
        <f t="shared" si="10"/>
        <v>4.6781663137264218</v>
      </c>
    </row>
    <row r="565" spans="14:15" ht="13" x14ac:dyDescent="0.15">
      <c r="N565" s="38">
        <v>8445</v>
      </c>
      <c r="O565" s="26">
        <f t="shared" si="10"/>
        <v>4.6792507335509068</v>
      </c>
    </row>
    <row r="566" spans="14:15" ht="13" x14ac:dyDescent="0.15">
      <c r="N566" s="38">
        <v>8460</v>
      </c>
      <c r="O566" s="26">
        <f t="shared" si="10"/>
        <v>4.6803329367149296</v>
      </c>
    </row>
    <row r="567" spans="14:15" ht="13" x14ac:dyDescent="0.15">
      <c r="N567" s="38">
        <v>8475</v>
      </c>
      <c r="O567" s="26">
        <f t="shared" si="10"/>
        <v>4.6814129340933484</v>
      </c>
    </row>
    <row r="568" spans="14:15" ht="13" x14ac:dyDescent="0.15">
      <c r="N568" s="38">
        <v>8490</v>
      </c>
      <c r="O568" s="26">
        <f t="shared" si="10"/>
        <v>4.6824907365042261</v>
      </c>
    </row>
    <row r="569" spans="14:15" ht="13" x14ac:dyDescent="0.15">
      <c r="N569" s="38">
        <v>8505</v>
      </c>
      <c r="O569" s="26">
        <f t="shared" si="10"/>
        <v>4.6835663547091144</v>
      </c>
    </row>
    <row r="570" spans="14:15" ht="13" x14ac:dyDescent="0.15">
      <c r="N570" s="38">
        <v>8520</v>
      </c>
      <c r="O570" s="26">
        <f t="shared" si="10"/>
        <v>4.6846397994133593</v>
      </c>
    </row>
    <row r="571" spans="14:15" ht="13" x14ac:dyDescent="0.15">
      <c r="N571" s="38">
        <v>8535</v>
      </c>
      <c r="O571" s="26">
        <f t="shared" si="10"/>
        <v>4.6857110812663914</v>
      </c>
    </row>
    <row r="572" spans="14:15" ht="13" x14ac:dyDescent="0.15">
      <c r="N572" s="38">
        <v>8550</v>
      </c>
      <c r="O572" s="26">
        <f t="shared" si="10"/>
        <v>4.68678021086202</v>
      </c>
    </row>
    <row r="573" spans="14:15" ht="13" x14ac:dyDescent="0.15">
      <c r="N573" s="38">
        <v>8565</v>
      </c>
      <c r="O573" s="26">
        <f t="shared" si="10"/>
        <v>4.6878471987387265</v>
      </c>
    </row>
    <row r="574" spans="14:15" ht="13" x14ac:dyDescent="0.15">
      <c r="N574" s="38">
        <v>8580</v>
      </c>
      <c r="O574" s="26">
        <f t="shared" si="10"/>
        <v>4.6889120553799453</v>
      </c>
    </row>
    <row r="575" spans="14:15" ht="13" x14ac:dyDescent="0.15">
      <c r="N575" s="38">
        <v>8595</v>
      </c>
      <c r="O575" s="26">
        <f t="shared" si="10"/>
        <v>4.6899747912143646</v>
      </c>
    </row>
    <row r="576" spans="14:15" ht="13" x14ac:dyDescent="0.15">
      <c r="N576" s="38">
        <v>8610</v>
      </c>
      <c r="O576" s="26">
        <f t="shared" si="10"/>
        <v>4.691035416616204</v>
      </c>
    </row>
    <row r="577" spans="14:15" ht="13" x14ac:dyDescent="0.15">
      <c r="N577" s="38">
        <v>8625</v>
      </c>
      <c r="O577" s="26">
        <f t="shared" si="10"/>
        <v>4.6920939419055054</v>
      </c>
    </row>
    <row r="578" spans="14:15" ht="13" x14ac:dyDescent="0.15">
      <c r="N578" s="38">
        <v>8640</v>
      </c>
      <c r="O578" s="26">
        <f t="shared" si="10"/>
        <v>4.6931503773484105</v>
      </c>
    </row>
    <row r="579" spans="14:15" ht="13" x14ac:dyDescent="0.15">
      <c r="N579" s="38">
        <v>8655</v>
      </c>
      <c r="O579" s="26">
        <f t="shared" ref="O579:O642" si="11">$B$22-($B$26*EXP(-$B$23*N579))-($B$27*EXP(-$B$24*N579))-($B$28*EXP(-$B$25*N579))</f>
        <v>4.6942047331574486</v>
      </c>
    </row>
    <row r="580" spans="14:15" ht="13" x14ac:dyDescent="0.15">
      <c r="N580" s="38">
        <v>8670</v>
      </c>
      <c r="O580" s="26">
        <f t="shared" si="11"/>
        <v>4.695257019491816</v>
      </c>
    </row>
    <row r="581" spans="14:15" ht="13" x14ac:dyDescent="0.15">
      <c r="N581" s="38">
        <v>8685</v>
      </c>
      <c r="O581" s="26">
        <f t="shared" si="11"/>
        <v>4.6963072464576534</v>
      </c>
    </row>
    <row r="582" spans="14:15" ht="13" x14ac:dyDescent="0.15">
      <c r="N582" s="38">
        <v>8700</v>
      </c>
      <c r="O582" s="26">
        <f t="shared" si="11"/>
        <v>4.6973554241083253</v>
      </c>
    </row>
    <row r="583" spans="14:15" ht="13" x14ac:dyDescent="0.15">
      <c r="N583" s="38">
        <v>8715</v>
      </c>
      <c r="O583" s="26">
        <f t="shared" si="11"/>
        <v>4.6984015624446975</v>
      </c>
    </row>
    <row r="584" spans="14:15" ht="13" x14ac:dyDescent="0.15">
      <c r="N584" s="38">
        <v>8730</v>
      </c>
      <c r="O584" s="26">
        <f t="shared" si="11"/>
        <v>4.6994456714154094</v>
      </c>
    </row>
    <row r="585" spans="14:15" ht="13" x14ac:dyDescent="0.15">
      <c r="N585" s="38">
        <v>8745</v>
      </c>
      <c r="O585" s="26">
        <f t="shared" si="11"/>
        <v>4.7004877609171487</v>
      </c>
    </row>
    <row r="586" spans="14:15" ht="13" x14ac:dyDescent="0.15">
      <c r="N586" s="38">
        <v>8760</v>
      </c>
      <c r="O586" s="26">
        <f t="shared" si="11"/>
        <v>4.7015278407949239</v>
      </c>
    </row>
    <row r="587" spans="14:15" ht="13" x14ac:dyDescent="0.15">
      <c r="N587" s="38">
        <v>8775</v>
      </c>
      <c r="O587" s="26">
        <f t="shared" si="11"/>
        <v>4.7025659208423356</v>
      </c>
    </row>
    <row r="588" spans="14:15" ht="13" x14ac:dyDescent="0.15">
      <c r="N588" s="38">
        <v>8790</v>
      </c>
      <c r="O588" s="26">
        <f t="shared" si="11"/>
        <v>4.703602010801843</v>
      </c>
    </row>
    <row r="589" spans="14:15" ht="13" x14ac:dyDescent="0.15">
      <c r="N589" s="38">
        <v>8805</v>
      </c>
      <c r="O589" s="26">
        <f t="shared" si="11"/>
        <v>4.7046361203650342</v>
      </c>
    </row>
    <row r="590" spans="14:15" ht="13" x14ac:dyDescent="0.15">
      <c r="N590" s="38">
        <v>8820</v>
      </c>
      <c r="O590" s="26">
        <f t="shared" si="11"/>
        <v>4.7056682591728922</v>
      </c>
    </row>
    <row r="591" spans="14:15" ht="13" x14ac:dyDescent="0.15">
      <c r="N591" s="38">
        <v>8835</v>
      </c>
      <c r="O591" s="26">
        <f t="shared" si="11"/>
        <v>4.70669843681606</v>
      </c>
    </row>
    <row r="592" spans="14:15" ht="13" x14ac:dyDescent="0.15">
      <c r="N592" s="38">
        <v>8850</v>
      </c>
      <c r="O592" s="26">
        <f t="shared" si="11"/>
        <v>4.7077266628351033</v>
      </c>
    </row>
    <row r="593" spans="14:15" ht="13" x14ac:dyDescent="0.15">
      <c r="N593" s="38">
        <v>8865</v>
      </c>
      <c r="O593" s="26">
        <f t="shared" si="11"/>
        <v>4.7087529467207716</v>
      </c>
    </row>
    <row r="594" spans="14:15" ht="13" x14ac:dyDescent="0.15">
      <c r="N594" s="38">
        <v>8880</v>
      </c>
      <c r="O594" s="26">
        <f t="shared" si="11"/>
        <v>4.7097772979142629</v>
      </c>
    </row>
    <row r="595" spans="14:15" ht="13" x14ac:dyDescent="0.15">
      <c r="N595" s="38">
        <v>8895</v>
      </c>
      <c r="O595" s="26">
        <f t="shared" si="11"/>
        <v>4.7107997258074814</v>
      </c>
    </row>
    <row r="596" spans="14:15" ht="13" x14ac:dyDescent="0.15">
      <c r="N596" s="38">
        <v>8910</v>
      </c>
      <c r="O596" s="26">
        <f t="shared" si="11"/>
        <v>4.7118202397432949</v>
      </c>
    </row>
    <row r="597" spans="14:15" ht="13" x14ac:dyDescent="0.15">
      <c r="N597" s="38">
        <v>8925</v>
      </c>
      <c r="O597" s="26">
        <f t="shared" si="11"/>
        <v>4.7128388490157889</v>
      </c>
    </row>
    <row r="598" spans="14:15" ht="13" x14ac:dyDescent="0.15">
      <c r="N598" s="38">
        <v>8940</v>
      </c>
      <c r="O598" s="26">
        <f t="shared" si="11"/>
        <v>4.7138555628705294</v>
      </c>
    </row>
    <row r="599" spans="14:15" ht="13" x14ac:dyDescent="0.15">
      <c r="N599" s="38">
        <v>8955</v>
      </c>
      <c r="O599" s="26">
        <f t="shared" si="11"/>
        <v>4.7148703905048119</v>
      </c>
    </row>
    <row r="600" spans="14:15" ht="13" x14ac:dyDescent="0.15">
      <c r="N600" s="38">
        <v>8970</v>
      </c>
      <c r="O600" s="26">
        <f t="shared" si="11"/>
        <v>4.7158833410679133</v>
      </c>
    </row>
    <row r="601" spans="14:15" ht="13" x14ac:dyDescent="0.15">
      <c r="N601" s="38">
        <v>8985</v>
      </c>
      <c r="O601" s="26">
        <f t="shared" si="11"/>
        <v>4.7168944236613477</v>
      </c>
    </row>
    <row r="602" spans="14:15" ht="13" x14ac:dyDescent="0.15">
      <c r="N602" s="38">
        <v>9000</v>
      </c>
      <c r="O602" s="26">
        <f t="shared" si="11"/>
        <v>4.7179036473391083</v>
      </c>
    </row>
    <row r="603" spans="14:15" ht="13" x14ac:dyDescent="0.15">
      <c r="N603" s="38">
        <v>9015</v>
      </c>
      <c r="O603" s="26">
        <f t="shared" si="11"/>
        <v>4.7189110211079308</v>
      </c>
    </row>
    <row r="604" spans="14:15" ht="13" x14ac:dyDescent="0.15">
      <c r="N604" s="38">
        <v>9030</v>
      </c>
      <c r="O604" s="26">
        <f t="shared" si="11"/>
        <v>4.7199165539275239</v>
      </c>
    </row>
    <row r="605" spans="14:15" ht="13" x14ac:dyDescent="0.15">
      <c r="N605" s="38">
        <v>9045</v>
      </c>
      <c r="O605" s="26">
        <f t="shared" si="11"/>
        <v>4.720920254710828</v>
      </c>
    </row>
    <row r="606" spans="14:15" ht="13" x14ac:dyDescent="0.15">
      <c r="N606" s="38">
        <v>9060</v>
      </c>
      <c r="O606" s="26">
        <f t="shared" si="11"/>
        <v>4.7219221323242557</v>
      </c>
    </row>
    <row r="607" spans="14:15" ht="13" x14ac:dyDescent="0.15">
      <c r="N607" s="38">
        <v>9075</v>
      </c>
      <c r="O607" s="26">
        <f t="shared" si="11"/>
        <v>4.7229221955879357</v>
      </c>
    </row>
    <row r="608" spans="14:15" ht="13" x14ac:dyDescent="0.15">
      <c r="N608" s="38">
        <v>9090</v>
      </c>
      <c r="O608" s="26">
        <f t="shared" si="11"/>
        <v>4.7239204532759498</v>
      </c>
    </row>
    <row r="609" spans="14:15" ht="13" x14ac:dyDescent="0.15">
      <c r="N609" s="38">
        <v>9105</v>
      </c>
      <c r="O609" s="26">
        <f t="shared" si="11"/>
        <v>4.7249169141165872</v>
      </c>
    </row>
    <row r="610" spans="14:15" ht="13" x14ac:dyDescent="0.15">
      <c r="N610" s="38">
        <v>9120</v>
      </c>
      <c r="O610" s="26">
        <f t="shared" si="11"/>
        <v>4.7259115867925701</v>
      </c>
    </row>
    <row r="611" spans="14:15" ht="13" x14ac:dyDescent="0.15">
      <c r="N611" s="38">
        <v>9135</v>
      </c>
      <c r="O611" s="26">
        <f t="shared" si="11"/>
        <v>4.7269044799413029</v>
      </c>
    </row>
    <row r="612" spans="14:15" ht="13" x14ac:dyDescent="0.15">
      <c r="N612" s="38">
        <v>9150</v>
      </c>
      <c r="O612" s="26">
        <f t="shared" si="11"/>
        <v>4.7278956021551028</v>
      </c>
    </row>
    <row r="613" spans="14:15" ht="13" x14ac:dyDescent="0.15">
      <c r="N613" s="38">
        <v>9165</v>
      </c>
      <c r="O613" s="26">
        <f t="shared" si="11"/>
        <v>4.728884961981441</v>
      </c>
    </row>
    <row r="614" spans="14:15" ht="13" x14ac:dyDescent="0.15">
      <c r="N614" s="38">
        <v>9180</v>
      </c>
      <c r="O614" s="26">
        <f t="shared" si="11"/>
        <v>4.7298725679231719</v>
      </c>
    </row>
    <row r="615" spans="14:15" ht="13" x14ac:dyDescent="0.15">
      <c r="N615" s="38">
        <v>9195</v>
      </c>
      <c r="O615" s="26">
        <f t="shared" si="11"/>
        <v>4.7308584284387702</v>
      </c>
    </row>
    <row r="616" spans="14:15" ht="13" x14ac:dyDescent="0.15">
      <c r="N616" s="38">
        <v>9210</v>
      </c>
      <c r="O616" s="26">
        <f t="shared" si="11"/>
        <v>4.7318425519425631</v>
      </c>
    </row>
    <row r="617" spans="14:15" ht="13" x14ac:dyDescent="0.15">
      <c r="N617" s="38">
        <v>9225</v>
      </c>
      <c r="O617" s="26">
        <f t="shared" si="11"/>
        <v>4.7328249468049641</v>
      </c>
    </row>
    <row r="618" spans="14:15" ht="13" x14ac:dyDescent="0.15">
      <c r="N618" s="38">
        <v>9240</v>
      </c>
      <c r="O618" s="26">
        <f t="shared" si="11"/>
        <v>4.7338056213526958</v>
      </c>
    </row>
    <row r="619" spans="14:15" ht="13" x14ac:dyDescent="0.15">
      <c r="N619" s="38">
        <v>9255</v>
      </c>
      <c r="O619" s="26">
        <f t="shared" si="11"/>
        <v>4.7347845838690263</v>
      </c>
    </row>
    <row r="620" spans="14:15" ht="13" x14ac:dyDescent="0.15">
      <c r="N620" s="38">
        <v>9270</v>
      </c>
      <c r="O620" s="26">
        <f t="shared" si="11"/>
        <v>4.7357618425939911</v>
      </c>
    </row>
    <row r="621" spans="14:15" ht="13" x14ac:dyDescent="0.15">
      <c r="N621" s="38">
        <v>9285</v>
      </c>
      <c r="O621" s="26">
        <f t="shared" si="11"/>
        <v>4.7367374057246261</v>
      </c>
    </row>
    <row r="622" spans="14:15" ht="13" x14ac:dyDescent="0.15">
      <c r="N622" s="38">
        <v>9300</v>
      </c>
      <c r="O622" s="26">
        <f t="shared" si="11"/>
        <v>4.7377112814151818</v>
      </c>
    </row>
    <row r="623" spans="14:15" ht="13" x14ac:dyDescent="0.15">
      <c r="N623" s="38">
        <v>9315</v>
      </c>
      <c r="O623" s="26">
        <f t="shared" si="11"/>
        <v>4.7386834777773608</v>
      </c>
    </row>
    <row r="624" spans="14:15" ht="13" x14ac:dyDescent="0.15">
      <c r="N624" s="38">
        <v>9330</v>
      </c>
      <c r="O624" s="26">
        <f t="shared" si="11"/>
        <v>4.7396540028805294</v>
      </c>
    </row>
    <row r="625" spans="14:15" ht="13" x14ac:dyDescent="0.15">
      <c r="N625" s="38">
        <v>9345</v>
      </c>
      <c r="O625" s="26">
        <f t="shared" si="11"/>
        <v>4.7406228647519484</v>
      </c>
    </row>
    <row r="626" spans="14:15" ht="13" x14ac:dyDescent="0.15">
      <c r="N626" s="38">
        <v>9360</v>
      </c>
      <c r="O626" s="26">
        <f t="shared" si="11"/>
        <v>4.741590071376983</v>
      </c>
    </row>
    <row r="627" spans="14:15" ht="13" x14ac:dyDescent="0.15">
      <c r="N627" s="38">
        <v>9375</v>
      </c>
      <c r="O627" s="26">
        <f t="shared" si="11"/>
        <v>4.7425556306993322</v>
      </c>
    </row>
    <row r="628" spans="14:15" ht="13" x14ac:dyDescent="0.15">
      <c r="N628" s="38">
        <v>9390</v>
      </c>
      <c r="O628" s="26">
        <f t="shared" si="11"/>
        <v>4.7435195506212455</v>
      </c>
    </row>
    <row r="629" spans="14:15" ht="13" x14ac:dyDescent="0.15">
      <c r="N629" s="38">
        <v>9405</v>
      </c>
      <c r="O629" s="26">
        <f t="shared" si="11"/>
        <v>4.7444818390037327</v>
      </c>
    </row>
    <row r="630" spans="14:15" ht="13" x14ac:dyDescent="0.15">
      <c r="N630" s="38">
        <v>9420</v>
      </c>
      <c r="O630" s="26">
        <f t="shared" si="11"/>
        <v>4.7454425036667853</v>
      </c>
    </row>
    <row r="631" spans="14:15" ht="13" x14ac:dyDescent="0.15">
      <c r="N631" s="38">
        <v>9435</v>
      </c>
      <c r="O631" s="26">
        <f t="shared" si="11"/>
        <v>4.7464015523895942</v>
      </c>
    </row>
    <row r="632" spans="14:15" ht="13" x14ac:dyDescent="0.15">
      <c r="N632" s="38">
        <v>9450</v>
      </c>
      <c r="O632" s="26">
        <f t="shared" si="11"/>
        <v>4.7473589929107582</v>
      </c>
    </row>
    <row r="633" spans="14:15" ht="13" x14ac:dyDescent="0.15">
      <c r="N633" s="38">
        <v>9465</v>
      </c>
      <c r="O633" s="26">
        <f t="shared" si="11"/>
        <v>4.7483148329284948</v>
      </c>
    </row>
    <row r="634" spans="14:15" ht="13" x14ac:dyDescent="0.15">
      <c r="N634" s="38">
        <v>9480</v>
      </c>
      <c r="O634" s="26">
        <f t="shared" si="11"/>
        <v>4.7492690801008592</v>
      </c>
    </row>
    <row r="635" spans="14:15" ht="13" x14ac:dyDescent="0.15">
      <c r="N635" s="38">
        <v>9495</v>
      </c>
      <c r="O635" s="26">
        <f t="shared" si="11"/>
        <v>4.7502217420459525</v>
      </c>
    </row>
    <row r="636" spans="14:15" ht="13" x14ac:dyDescent="0.15">
      <c r="N636" s="38">
        <v>9510</v>
      </c>
      <c r="O636" s="26">
        <f t="shared" si="11"/>
        <v>4.7511728263421222</v>
      </c>
    </row>
    <row r="637" spans="14:15" ht="13" x14ac:dyDescent="0.15">
      <c r="N637" s="38">
        <v>9525</v>
      </c>
      <c r="O637" s="26">
        <f t="shared" si="11"/>
        <v>4.7521223405281834</v>
      </c>
    </row>
    <row r="638" spans="14:15" ht="13" x14ac:dyDescent="0.15">
      <c r="N638" s="38">
        <v>9540</v>
      </c>
      <c r="O638" s="26">
        <f t="shared" si="11"/>
        <v>4.7530702921036152</v>
      </c>
    </row>
    <row r="639" spans="14:15" ht="13" x14ac:dyDescent="0.15">
      <c r="N639" s="38">
        <v>9555</v>
      </c>
      <c r="O639" s="26">
        <f t="shared" si="11"/>
        <v>4.7540166885287736</v>
      </c>
    </row>
    <row r="640" spans="14:15" ht="13" x14ac:dyDescent="0.15">
      <c r="N640" s="38">
        <v>9570</v>
      </c>
      <c r="O640" s="26">
        <f t="shared" si="11"/>
        <v>4.7549615372250944</v>
      </c>
    </row>
    <row r="641" spans="14:15" ht="13" x14ac:dyDescent="0.15">
      <c r="N641" s="38">
        <v>9585</v>
      </c>
      <c r="O641" s="26">
        <f t="shared" si="11"/>
        <v>4.7559048455752935</v>
      </c>
    </row>
    <row r="642" spans="14:15" ht="13" x14ac:dyDescent="0.15">
      <c r="N642" s="38">
        <v>9600</v>
      </c>
      <c r="O642" s="26">
        <f t="shared" si="11"/>
        <v>4.7568466209235751</v>
      </c>
    </row>
    <row r="643" spans="14:15" ht="13" x14ac:dyDescent="0.15">
      <c r="N643" s="38">
        <v>9615</v>
      </c>
      <c r="O643" s="26">
        <f t="shared" ref="O643:O706" si="12">$B$22-($B$26*EXP(-$B$23*N643))-($B$27*EXP(-$B$24*N643))-($B$28*EXP(-$B$25*N643))</f>
        <v>4.7577868705758313</v>
      </c>
    </row>
    <row r="644" spans="14:15" ht="13" x14ac:dyDescent="0.15">
      <c r="N644" s="38">
        <v>9630</v>
      </c>
      <c r="O644" s="26">
        <f t="shared" si="12"/>
        <v>4.7587256017998403</v>
      </c>
    </row>
    <row r="645" spans="14:15" ht="13" x14ac:dyDescent="0.15">
      <c r="N645" s="38">
        <v>9645</v>
      </c>
      <c r="O645" s="26">
        <f t="shared" si="12"/>
        <v>4.7596628218254695</v>
      </c>
    </row>
    <row r="646" spans="14:15" ht="13" x14ac:dyDescent="0.15">
      <c r="N646" s="38">
        <v>9660</v>
      </c>
      <c r="O646" s="26">
        <f t="shared" si="12"/>
        <v>4.7605985378448725</v>
      </c>
    </row>
    <row r="647" spans="14:15" ht="13" x14ac:dyDescent="0.15">
      <c r="N647" s="38">
        <v>9675</v>
      </c>
      <c r="O647" s="26">
        <f t="shared" si="12"/>
        <v>4.7615327570126844</v>
      </c>
    </row>
    <row r="648" spans="14:15" ht="13" x14ac:dyDescent="0.15">
      <c r="N648" s="38">
        <v>9690</v>
      </c>
      <c r="O648" s="26">
        <f t="shared" si="12"/>
        <v>4.7624654864462252</v>
      </c>
    </row>
    <row r="649" spans="14:15" ht="13" x14ac:dyDescent="0.15">
      <c r="N649" s="38">
        <v>9705</v>
      </c>
      <c r="O649" s="26">
        <f t="shared" si="12"/>
        <v>4.7633967332256857</v>
      </c>
    </row>
    <row r="650" spans="14:15" ht="13" x14ac:dyDescent="0.15">
      <c r="N650" s="38">
        <v>9720</v>
      </c>
      <c r="O650" s="26">
        <f t="shared" si="12"/>
        <v>4.7643265043943304</v>
      </c>
    </row>
    <row r="651" spans="14:15" ht="13" x14ac:dyDescent="0.15">
      <c r="N651" s="38">
        <v>9735</v>
      </c>
      <c r="O651" s="26">
        <f t="shared" si="12"/>
        <v>4.7652548069586835</v>
      </c>
    </row>
    <row r="652" spans="14:15" ht="13" x14ac:dyDescent="0.15">
      <c r="N652" s="38">
        <v>9750</v>
      </c>
      <c r="O652" s="26">
        <f t="shared" si="12"/>
        <v>4.7661816478887307</v>
      </c>
    </row>
    <row r="653" spans="14:15" ht="13" x14ac:dyDescent="0.15">
      <c r="N653" s="38">
        <v>9765</v>
      </c>
      <c r="O653" s="26">
        <f t="shared" si="12"/>
        <v>4.7671070341180979</v>
      </c>
    </row>
    <row r="654" spans="14:15" ht="13" x14ac:dyDescent="0.15">
      <c r="N654" s="38">
        <v>9780</v>
      </c>
      <c r="O654" s="26">
        <f t="shared" si="12"/>
        <v>4.7680309725442545</v>
      </c>
    </row>
    <row r="655" spans="14:15" ht="13" x14ac:dyDescent="0.15">
      <c r="N655" s="38">
        <v>9795</v>
      </c>
      <c r="O655" s="26">
        <f t="shared" si="12"/>
        <v>4.768953470028694</v>
      </c>
    </row>
    <row r="656" spans="14:15" ht="13" x14ac:dyDescent="0.15">
      <c r="N656" s="38">
        <v>9810</v>
      </c>
      <c r="O656" s="26">
        <f t="shared" si="12"/>
        <v>4.7698745333971262</v>
      </c>
    </row>
    <row r="657" spans="14:15" ht="13" x14ac:dyDescent="0.15">
      <c r="N657" s="38">
        <v>9825</v>
      </c>
      <c r="O657" s="26">
        <f t="shared" si="12"/>
        <v>4.7707941694396627</v>
      </c>
    </row>
    <row r="658" spans="14:15" ht="13" x14ac:dyDescent="0.15">
      <c r="N658" s="38">
        <v>9840</v>
      </c>
      <c r="O658" s="26">
        <f t="shared" si="12"/>
        <v>4.7717123849110035</v>
      </c>
    </row>
    <row r="659" spans="14:15" ht="13" x14ac:dyDescent="0.15">
      <c r="N659" s="38">
        <v>9855</v>
      </c>
      <c r="O659" s="26">
        <f t="shared" si="12"/>
        <v>4.7726291865306276</v>
      </c>
    </row>
    <row r="660" spans="14:15" ht="13" x14ac:dyDescent="0.15">
      <c r="N660" s="38">
        <v>9870</v>
      </c>
      <c r="O660" s="26">
        <f t="shared" si="12"/>
        <v>4.7735445809829677</v>
      </c>
    </row>
    <row r="661" spans="14:15" ht="13" x14ac:dyDescent="0.15">
      <c r="N661" s="38">
        <v>9885</v>
      </c>
      <c r="O661" s="26">
        <f t="shared" si="12"/>
        <v>4.7744585749176025</v>
      </c>
    </row>
    <row r="662" spans="14:15" ht="13" x14ac:dyDescent="0.15">
      <c r="N662" s="38">
        <v>9900</v>
      </c>
      <c r="O662" s="26">
        <f t="shared" si="12"/>
        <v>4.7753711749494325</v>
      </c>
    </row>
    <row r="663" spans="14:15" ht="13" x14ac:dyDescent="0.15">
      <c r="N663" s="38">
        <v>9915</v>
      </c>
      <c r="O663" s="26">
        <f t="shared" si="12"/>
        <v>4.7762823876588687</v>
      </c>
    </row>
    <row r="664" spans="14:15" ht="13" x14ac:dyDescent="0.15">
      <c r="N664" s="38">
        <v>9930</v>
      </c>
      <c r="O664" s="26">
        <f t="shared" si="12"/>
        <v>4.777192219592008</v>
      </c>
    </row>
    <row r="665" spans="14:15" ht="13" x14ac:dyDescent="0.15">
      <c r="N665" s="38">
        <v>9945</v>
      </c>
      <c r="O665" s="26">
        <f t="shared" si="12"/>
        <v>4.778100677260813</v>
      </c>
    </row>
    <row r="666" spans="14:15" ht="13" x14ac:dyDescent="0.15">
      <c r="N666" s="38">
        <v>9960</v>
      </c>
      <c r="O666" s="26">
        <f t="shared" si="12"/>
        <v>4.7790077671432929</v>
      </c>
    </row>
    <row r="667" spans="14:15" ht="13" x14ac:dyDescent="0.15">
      <c r="N667" s="38">
        <v>9975</v>
      </c>
      <c r="O667" s="26">
        <f t="shared" si="12"/>
        <v>4.7799134956836795</v>
      </c>
    </row>
    <row r="668" spans="14:15" ht="13" x14ac:dyDescent="0.15">
      <c r="N668" s="38">
        <v>9990</v>
      </c>
      <c r="O668" s="26">
        <f t="shared" si="12"/>
        <v>4.7808178692926067</v>
      </c>
    </row>
    <row r="669" spans="14:15" ht="13" x14ac:dyDescent="0.15">
      <c r="N669" s="38">
        <v>10005</v>
      </c>
      <c r="O669" s="26">
        <f t="shared" si="12"/>
        <v>4.781720894347286</v>
      </c>
    </row>
    <row r="670" spans="14:15" ht="13" x14ac:dyDescent="0.15">
      <c r="N670" s="38">
        <v>10020</v>
      </c>
      <c r="O670" s="26">
        <f t="shared" si="12"/>
        <v>4.7826225771916748</v>
      </c>
    </row>
    <row r="671" spans="14:15" ht="13" x14ac:dyDescent="0.15">
      <c r="N671" s="38">
        <v>10035</v>
      </c>
      <c r="O671" s="26">
        <f t="shared" si="12"/>
        <v>4.7835229241366619</v>
      </c>
    </row>
    <row r="672" spans="14:15" ht="13" x14ac:dyDescent="0.15">
      <c r="N672" s="38">
        <v>10050</v>
      </c>
      <c r="O672" s="26">
        <f t="shared" si="12"/>
        <v>4.7844219414602316</v>
      </c>
    </row>
    <row r="673" spans="14:15" ht="13" x14ac:dyDescent="0.15">
      <c r="N673" s="38">
        <v>10065</v>
      </c>
      <c r="O673" s="26">
        <f t="shared" si="12"/>
        <v>4.7853196354076406</v>
      </c>
    </row>
    <row r="674" spans="14:15" ht="13" x14ac:dyDescent="0.15">
      <c r="N674" s="38">
        <v>10080</v>
      </c>
      <c r="O674" s="26">
        <f t="shared" si="12"/>
        <v>4.786216012191586</v>
      </c>
    </row>
    <row r="675" spans="14:15" ht="13" x14ac:dyDescent="0.15">
      <c r="N675" s="38">
        <v>10095</v>
      </c>
      <c r="O675" s="26">
        <f t="shared" si="12"/>
        <v>4.7871110779923791</v>
      </c>
    </row>
    <row r="676" spans="14:15" ht="13" x14ac:dyDescent="0.15">
      <c r="N676" s="38">
        <v>10110</v>
      </c>
      <c r="O676" s="26">
        <f t="shared" si="12"/>
        <v>4.7880048389581145</v>
      </c>
    </row>
    <row r="677" spans="14:15" ht="13" x14ac:dyDescent="0.15">
      <c r="N677" s="38">
        <v>10125</v>
      </c>
      <c r="O677" s="26">
        <f t="shared" si="12"/>
        <v>4.7888973012048375</v>
      </c>
    </row>
    <row r="678" spans="14:15" ht="13" x14ac:dyDescent="0.15">
      <c r="N678" s="38">
        <v>10140</v>
      </c>
      <c r="O678" s="26">
        <f t="shared" si="12"/>
        <v>4.7897884708167116</v>
      </c>
    </row>
    <row r="679" spans="14:15" ht="13" x14ac:dyDescent="0.15">
      <c r="N679" s="38">
        <v>10155</v>
      </c>
      <c r="O679" s="26">
        <f t="shared" si="12"/>
        <v>4.7906783538461859</v>
      </c>
    </row>
    <row r="680" spans="14:15" ht="13" x14ac:dyDescent="0.15">
      <c r="N680" s="38">
        <v>10170</v>
      </c>
      <c r="O680" s="26">
        <f t="shared" si="12"/>
        <v>4.7915669563141616</v>
      </c>
    </row>
    <row r="681" spans="14:15" ht="13" x14ac:dyDescent="0.15">
      <c r="N681" s="38">
        <v>10185</v>
      </c>
      <c r="O681" s="26">
        <f t="shared" si="12"/>
        <v>4.7924542842101605</v>
      </c>
    </row>
    <row r="682" spans="14:15" ht="13" x14ac:dyDescent="0.15">
      <c r="N682" s="38">
        <v>10200</v>
      </c>
      <c r="O682" s="26">
        <f t="shared" si="12"/>
        <v>4.7933403434924813</v>
      </c>
    </row>
    <row r="683" spans="14:15" ht="13" x14ac:dyDescent="0.15">
      <c r="N683" s="38">
        <v>10215</v>
      </c>
      <c r="O683" s="26">
        <f t="shared" si="12"/>
        <v>4.7942251400883702</v>
      </c>
    </row>
    <row r="684" spans="14:15" ht="13" x14ac:dyDescent="0.15">
      <c r="N684" s="38">
        <v>10230</v>
      </c>
      <c r="O684" s="26">
        <f t="shared" si="12"/>
        <v>4.7951086798941791</v>
      </c>
    </row>
    <row r="685" spans="14:15" ht="13" x14ac:dyDescent="0.15">
      <c r="N685" s="38">
        <v>10245</v>
      </c>
      <c r="O685" s="26">
        <f t="shared" si="12"/>
        <v>4.7959909687755333</v>
      </c>
    </row>
    <row r="686" spans="14:15" ht="13" x14ac:dyDescent="0.15">
      <c r="N686" s="38">
        <v>10260</v>
      </c>
      <c r="O686" s="26">
        <f t="shared" si="12"/>
        <v>4.7968720125674844</v>
      </c>
    </row>
    <row r="687" spans="14:15" ht="13" x14ac:dyDescent="0.15">
      <c r="N687" s="38">
        <v>10275</v>
      </c>
      <c r="O687" s="26">
        <f t="shared" si="12"/>
        <v>4.7977518170746771</v>
      </c>
    </row>
    <row r="688" spans="14:15" ht="13" x14ac:dyDescent="0.15">
      <c r="N688" s="38">
        <v>10290</v>
      </c>
      <c r="O688" s="26">
        <f t="shared" si="12"/>
        <v>4.7986303880715031</v>
      </c>
    </row>
    <row r="689" spans="14:15" ht="13" x14ac:dyDescent="0.15">
      <c r="N689" s="38">
        <v>10305</v>
      </c>
      <c r="O689" s="26">
        <f t="shared" si="12"/>
        <v>4.7995077313022643</v>
      </c>
    </row>
    <row r="690" spans="14:15" ht="13" x14ac:dyDescent="0.15">
      <c r="N690" s="38">
        <v>10320</v>
      </c>
      <c r="O690" s="26">
        <f t="shared" si="12"/>
        <v>4.8003838524813283</v>
      </c>
    </row>
    <row r="691" spans="14:15" ht="13" x14ac:dyDescent="0.15">
      <c r="N691" s="38">
        <v>10335</v>
      </c>
      <c r="O691" s="26">
        <f t="shared" si="12"/>
        <v>4.801258757293283</v>
      </c>
    </row>
    <row r="692" spans="14:15" ht="13" x14ac:dyDescent="0.15">
      <c r="N692" s="38">
        <v>10350</v>
      </c>
      <c r="O692" s="26">
        <f t="shared" si="12"/>
        <v>4.8021324513930992</v>
      </c>
    </row>
    <row r="693" spans="14:15" ht="13" x14ac:dyDescent="0.15">
      <c r="N693" s="38">
        <v>10365</v>
      </c>
      <c r="O693" s="26">
        <f t="shared" si="12"/>
        <v>4.8030049404062751</v>
      </c>
    </row>
    <row r="694" spans="14:15" ht="13" x14ac:dyDescent="0.15">
      <c r="N694" s="38">
        <v>10380</v>
      </c>
      <c r="O694" s="26">
        <f t="shared" si="12"/>
        <v>4.8038762299289992</v>
      </c>
    </row>
    <row r="695" spans="14:15" ht="13" x14ac:dyDescent="0.15">
      <c r="N695" s="38">
        <v>10395</v>
      </c>
      <c r="O695" s="26">
        <f t="shared" si="12"/>
        <v>4.8047463255283045</v>
      </c>
    </row>
    <row r="696" spans="14:15" ht="13" x14ac:dyDescent="0.15">
      <c r="N696" s="38">
        <v>10410</v>
      </c>
      <c r="O696" s="26">
        <f t="shared" si="12"/>
        <v>4.8056152327422144</v>
      </c>
    </row>
    <row r="697" spans="14:15" ht="13" x14ac:dyDescent="0.15">
      <c r="N697" s="38">
        <v>10425</v>
      </c>
      <c r="O697" s="26">
        <f t="shared" si="12"/>
        <v>4.806482957079897</v>
      </c>
    </row>
    <row r="698" spans="14:15" ht="13" x14ac:dyDescent="0.15">
      <c r="N698" s="38">
        <v>10440</v>
      </c>
      <c r="O698" s="26">
        <f t="shared" si="12"/>
        <v>4.8073495040218202</v>
      </c>
    </row>
    <row r="699" spans="14:15" ht="13" x14ac:dyDescent="0.15">
      <c r="N699" s="38">
        <v>10455</v>
      </c>
      <c r="O699" s="26">
        <f t="shared" si="12"/>
        <v>4.8082148790198991</v>
      </c>
    </row>
    <row r="700" spans="14:15" ht="13" x14ac:dyDescent="0.15">
      <c r="N700" s="38">
        <v>10470</v>
      </c>
      <c r="O700" s="26">
        <f t="shared" si="12"/>
        <v>4.8090790874976435</v>
      </c>
    </row>
    <row r="701" spans="14:15" ht="13" x14ac:dyDescent="0.15">
      <c r="N701" s="38">
        <v>10485</v>
      </c>
      <c r="O701" s="26">
        <f t="shared" si="12"/>
        <v>4.80994213485031</v>
      </c>
    </row>
    <row r="702" spans="14:15" ht="13" x14ac:dyDescent="0.15">
      <c r="N702" s="38">
        <v>10500</v>
      </c>
      <c r="O702" s="26">
        <f t="shared" si="12"/>
        <v>4.8108040264450498</v>
      </c>
    </row>
    <row r="703" spans="14:15" ht="13" x14ac:dyDescent="0.15">
      <c r="N703" s="38">
        <v>10515</v>
      </c>
      <c r="O703" s="26">
        <f t="shared" si="12"/>
        <v>4.8116647676210498</v>
      </c>
    </row>
    <row r="704" spans="14:15" ht="13" x14ac:dyDescent="0.15">
      <c r="N704" s="38">
        <v>10530</v>
      </c>
      <c r="O704" s="26">
        <f t="shared" si="12"/>
        <v>4.8125243636896897</v>
      </c>
    </row>
    <row r="705" spans="14:15" ht="13" x14ac:dyDescent="0.15">
      <c r="N705" s="38">
        <v>10545</v>
      </c>
      <c r="O705" s="26">
        <f t="shared" si="12"/>
        <v>4.8133828199346809</v>
      </c>
    </row>
    <row r="706" spans="14:15" ht="13" x14ac:dyDescent="0.15">
      <c r="N706" s="38">
        <v>10560</v>
      </c>
      <c r="O706" s="26">
        <f t="shared" si="12"/>
        <v>4.8142401416122089</v>
      </c>
    </row>
    <row r="707" spans="14:15" ht="13" x14ac:dyDescent="0.15">
      <c r="N707" s="38">
        <v>10575</v>
      </c>
      <c r="O707" s="26">
        <f t="shared" ref="O707:O770" si="13">$B$22-($B$26*EXP(-$B$23*N707))-($B$27*EXP(-$B$24*N707))-($B$28*EXP(-$B$25*N707))</f>
        <v>4.8150963339510833</v>
      </c>
    </row>
    <row r="708" spans="14:15" ht="13" x14ac:dyDescent="0.15">
      <c r="N708" s="38">
        <v>10590</v>
      </c>
      <c r="O708" s="26">
        <f t="shared" si="13"/>
        <v>4.81595140215288</v>
      </c>
    </row>
    <row r="709" spans="14:15" ht="13" x14ac:dyDescent="0.15">
      <c r="N709" s="38">
        <v>10605</v>
      </c>
      <c r="O709" s="26">
        <f t="shared" si="13"/>
        <v>4.8168053513920785</v>
      </c>
    </row>
    <row r="710" spans="14:15" ht="13" x14ac:dyDescent="0.15">
      <c r="N710" s="38">
        <v>10620</v>
      </c>
      <c r="O710" s="26">
        <f t="shared" si="13"/>
        <v>4.8176581868162121</v>
      </c>
    </row>
    <row r="711" spans="14:15" ht="13" x14ac:dyDescent="0.15">
      <c r="N711" s="38">
        <v>10635</v>
      </c>
      <c r="O711" s="26">
        <f t="shared" si="13"/>
        <v>4.8185099135460012</v>
      </c>
    </row>
    <row r="712" spans="14:15" ht="13" x14ac:dyDescent="0.15">
      <c r="N712" s="38">
        <v>10650</v>
      </c>
      <c r="O712" s="26">
        <f t="shared" si="13"/>
        <v>4.8193605366755001</v>
      </c>
    </row>
    <row r="713" spans="14:15" ht="13" x14ac:dyDescent="0.15">
      <c r="N713" s="38">
        <v>10665</v>
      </c>
      <c r="O713" s="26">
        <f t="shared" si="13"/>
        <v>4.8202100612722329</v>
      </c>
    </row>
    <row r="714" spans="14:15" ht="13" x14ac:dyDescent="0.15">
      <c r="N714" s="38">
        <v>10680</v>
      </c>
      <c r="O714" s="26">
        <f t="shared" si="13"/>
        <v>4.8210584923773325</v>
      </c>
    </row>
    <row r="715" spans="14:15" ht="13" x14ac:dyDescent="0.15">
      <c r="N715" s="38">
        <v>10695</v>
      </c>
      <c r="O715" s="26">
        <f t="shared" si="13"/>
        <v>4.8219058350056798</v>
      </c>
    </row>
    <row r="716" spans="14:15" ht="13" x14ac:dyDescent="0.15">
      <c r="N716" s="38">
        <v>10710</v>
      </c>
      <c r="O716" s="26">
        <f t="shared" si="13"/>
        <v>4.8227520941460416</v>
      </c>
    </row>
    <row r="717" spans="14:15" ht="13" x14ac:dyDescent="0.15">
      <c r="N717" s="38">
        <v>10725</v>
      </c>
      <c r="O717" s="26">
        <f t="shared" si="13"/>
        <v>4.8235972747612053</v>
      </c>
    </row>
    <row r="718" spans="14:15" ht="13" x14ac:dyDescent="0.15">
      <c r="N718" s="38">
        <v>10740</v>
      </c>
      <c r="O718" s="26">
        <f t="shared" si="13"/>
        <v>4.8244413817881178</v>
      </c>
    </row>
    <row r="719" spans="14:15" ht="13" x14ac:dyDescent="0.15">
      <c r="N719" s="38">
        <v>10755</v>
      </c>
      <c r="O719" s="26">
        <f t="shared" si="13"/>
        <v>4.8252844201380185</v>
      </c>
    </row>
    <row r="720" spans="14:15" ht="13" x14ac:dyDescent="0.15">
      <c r="N720" s="38">
        <v>10770</v>
      </c>
      <c r="O720" s="26">
        <f t="shared" si="13"/>
        <v>4.8261263946965762</v>
      </c>
    </row>
    <row r="721" spans="14:15" ht="13" x14ac:dyDescent="0.15">
      <c r="N721" s="38">
        <v>10785</v>
      </c>
      <c r="O721" s="26">
        <f t="shared" si="13"/>
        <v>4.8269673103240187</v>
      </c>
    </row>
    <row r="722" spans="14:15" ht="13" x14ac:dyDescent="0.15">
      <c r="N722" s="38">
        <v>10800</v>
      </c>
      <c r="O722" s="26">
        <f t="shared" si="13"/>
        <v>4.8278071718552731</v>
      </c>
    </row>
    <row r="723" spans="14:15" ht="13" x14ac:dyDescent="0.15">
      <c r="N723" s="38">
        <v>10815</v>
      </c>
      <c r="O723" s="26">
        <f t="shared" si="13"/>
        <v>4.8286459841000875</v>
      </c>
    </row>
    <row r="724" spans="14:15" ht="13" x14ac:dyDescent="0.15">
      <c r="N724" s="38">
        <v>10830</v>
      </c>
      <c r="O724" s="26">
        <f t="shared" si="13"/>
        <v>4.8294837518431759</v>
      </c>
    </row>
    <row r="725" spans="14:15" ht="13" x14ac:dyDescent="0.15">
      <c r="N725" s="38">
        <v>10845</v>
      </c>
      <c r="O725" s="26">
        <f t="shared" si="13"/>
        <v>4.8303204798443407</v>
      </c>
    </row>
    <row r="726" spans="14:15" ht="13" x14ac:dyDescent="0.15">
      <c r="N726" s="38">
        <v>10860</v>
      </c>
      <c r="O726" s="26">
        <f t="shared" si="13"/>
        <v>4.8311561728386039</v>
      </c>
    </row>
    <row r="727" spans="14:15" ht="13" x14ac:dyDescent="0.15">
      <c r="N727" s="38">
        <v>10875</v>
      </c>
      <c r="O727" s="26">
        <f t="shared" si="13"/>
        <v>4.831990835536339</v>
      </c>
    </row>
    <row r="728" spans="14:15" ht="13" x14ac:dyDescent="0.15">
      <c r="N728" s="38">
        <v>10890</v>
      </c>
      <c r="O728" s="26">
        <f t="shared" si="13"/>
        <v>4.8328244726234004</v>
      </c>
    </row>
    <row r="729" spans="14:15" ht="13" x14ac:dyDescent="0.15">
      <c r="N729" s="38">
        <v>10905</v>
      </c>
      <c r="O729" s="26">
        <f t="shared" si="13"/>
        <v>4.8336570887612469</v>
      </c>
    </row>
    <row r="730" spans="14:15" ht="13" x14ac:dyDescent="0.15">
      <c r="N730" s="38">
        <v>10920</v>
      </c>
      <c r="O730" s="26">
        <f t="shared" si="13"/>
        <v>4.8344886885870775</v>
      </c>
    </row>
    <row r="731" spans="14:15" ht="13" x14ac:dyDescent="0.15">
      <c r="N731" s="38">
        <v>10935</v>
      </c>
      <c r="O731" s="26">
        <f t="shared" si="13"/>
        <v>4.8353192767139541</v>
      </c>
    </row>
    <row r="732" spans="14:15" ht="13" x14ac:dyDescent="0.15">
      <c r="N732" s="38">
        <v>10950</v>
      </c>
      <c r="O732" s="26">
        <f t="shared" si="13"/>
        <v>4.8361488577309242</v>
      </c>
    </row>
    <row r="733" spans="14:15" ht="13" x14ac:dyDescent="0.15">
      <c r="N733" s="38">
        <v>10965</v>
      </c>
      <c r="O733" s="26">
        <f t="shared" si="13"/>
        <v>4.836977436203151</v>
      </c>
    </row>
    <row r="734" spans="14:15" ht="13" x14ac:dyDescent="0.15">
      <c r="N734" s="38">
        <v>10980</v>
      </c>
      <c r="O734" s="26">
        <f t="shared" si="13"/>
        <v>4.8378050166720419</v>
      </c>
    </row>
    <row r="735" spans="14:15" ht="13" x14ac:dyDescent="0.15">
      <c r="N735" s="38">
        <v>10995</v>
      </c>
      <c r="O735" s="26">
        <f t="shared" si="13"/>
        <v>4.8386316036553652</v>
      </c>
    </row>
    <row r="736" spans="14:15" ht="13" x14ac:dyDescent="0.15">
      <c r="N736" s="38">
        <v>11010</v>
      </c>
      <c r="O736" s="26">
        <f t="shared" si="13"/>
        <v>4.8394572016473774</v>
      </c>
    </row>
    <row r="737" spans="14:15" ht="13" x14ac:dyDescent="0.15">
      <c r="N737" s="38">
        <v>11025</v>
      </c>
      <c r="O737" s="26">
        <f t="shared" si="13"/>
        <v>4.8402818151189493</v>
      </c>
    </row>
    <row r="738" spans="14:15" ht="13" x14ac:dyDescent="0.15">
      <c r="N738" s="38">
        <v>11040</v>
      </c>
      <c r="O738" s="26">
        <f t="shared" si="13"/>
        <v>4.8411054485176805</v>
      </c>
    </row>
    <row r="739" spans="14:15" ht="13" x14ac:dyDescent="0.15">
      <c r="N739" s="38">
        <v>11055</v>
      </c>
      <c r="O739" s="26">
        <f t="shared" si="13"/>
        <v>4.8419281062680319</v>
      </c>
    </row>
    <row r="740" spans="14:15" ht="13" x14ac:dyDescent="0.15">
      <c r="N740" s="38">
        <v>11070</v>
      </c>
      <c r="O740" s="26">
        <f t="shared" si="13"/>
        <v>4.8427497927714391</v>
      </c>
    </row>
    <row r="741" spans="14:15" ht="13" x14ac:dyDescent="0.15">
      <c r="N741" s="38">
        <v>11085</v>
      </c>
      <c r="O741" s="26">
        <f t="shared" si="13"/>
        <v>4.8435705124064334</v>
      </c>
    </row>
    <row r="742" spans="14:15" ht="13" x14ac:dyDescent="0.15">
      <c r="N742" s="38">
        <v>11100</v>
      </c>
      <c r="O742" s="26">
        <f t="shared" si="13"/>
        <v>4.8443902695287644</v>
      </c>
    </row>
    <row r="743" spans="14:15" ht="13" x14ac:dyDescent="0.15">
      <c r="N743" s="38">
        <v>11115</v>
      </c>
      <c r="O743" s="26">
        <f t="shared" si="13"/>
        <v>4.8452090684715206</v>
      </c>
    </row>
    <row r="744" spans="14:15" ht="13" x14ac:dyDescent="0.15">
      <c r="N744" s="38">
        <v>11130</v>
      </c>
      <c r="O744" s="26">
        <f t="shared" si="13"/>
        <v>4.8460269135452432</v>
      </c>
    </row>
    <row r="745" spans="14:15" ht="13" x14ac:dyDescent="0.15">
      <c r="N745" s="38">
        <v>11145</v>
      </c>
      <c r="O745" s="26">
        <f t="shared" si="13"/>
        <v>4.8468438090380452</v>
      </c>
    </row>
    <row r="746" spans="14:15" ht="13" x14ac:dyDescent="0.15">
      <c r="N746" s="38">
        <v>11160</v>
      </c>
      <c r="O746" s="26">
        <f t="shared" si="13"/>
        <v>4.8476597592157367</v>
      </c>
    </row>
    <row r="747" spans="14:15" ht="13" x14ac:dyDescent="0.15">
      <c r="N747" s="38">
        <v>11175</v>
      </c>
      <c r="O747" s="26">
        <f t="shared" si="13"/>
        <v>4.84847476832193</v>
      </c>
    </row>
    <row r="748" spans="14:15" ht="13" x14ac:dyDescent="0.15">
      <c r="N748" s="38">
        <v>11190</v>
      </c>
      <c r="O748" s="26">
        <f t="shared" si="13"/>
        <v>4.8492888405781622</v>
      </c>
    </row>
    <row r="749" spans="14:15" ht="13" x14ac:dyDescent="0.15">
      <c r="N749" s="38">
        <v>11205</v>
      </c>
      <c r="O749" s="26">
        <f t="shared" si="13"/>
        <v>4.8501019801840108</v>
      </c>
    </row>
    <row r="750" spans="14:15" ht="13" x14ac:dyDescent="0.15">
      <c r="N750" s="38">
        <v>11220</v>
      </c>
      <c r="O750" s="26">
        <f t="shared" si="13"/>
        <v>4.850914191317206</v>
      </c>
    </row>
    <row r="751" spans="14:15" ht="13" x14ac:dyDescent="0.15">
      <c r="N751" s="38">
        <v>11235</v>
      </c>
      <c r="O751" s="26">
        <f t="shared" si="13"/>
        <v>4.8517254781337495</v>
      </c>
    </row>
    <row r="752" spans="14:15" ht="13" x14ac:dyDescent="0.15">
      <c r="N752" s="38">
        <v>11250</v>
      </c>
      <c r="O752" s="26">
        <f t="shared" si="13"/>
        <v>4.8525358447680222</v>
      </c>
    </row>
    <row r="753" spans="14:15" ht="13" x14ac:dyDescent="0.15">
      <c r="N753" s="38">
        <v>11265</v>
      </c>
      <c r="O753" s="26">
        <f t="shared" si="13"/>
        <v>4.8533452953329039</v>
      </c>
    </row>
    <row r="754" spans="14:15" ht="13" x14ac:dyDescent="0.15">
      <c r="N754" s="38">
        <v>11280</v>
      </c>
      <c r="O754" s="26">
        <f t="shared" si="13"/>
        <v>4.8541538339198826</v>
      </c>
    </row>
    <row r="755" spans="14:15" ht="13" x14ac:dyDescent="0.15">
      <c r="N755" s="38">
        <v>11295</v>
      </c>
      <c r="O755" s="26">
        <f t="shared" si="13"/>
        <v>4.8549614645991639</v>
      </c>
    </row>
    <row r="756" spans="14:15" ht="13" x14ac:dyDescent="0.15">
      <c r="N756" s="38">
        <v>11310</v>
      </c>
      <c r="O756" s="26">
        <f t="shared" si="13"/>
        <v>4.8557681914197861</v>
      </c>
    </row>
    <row r="757" spans="14:15" ht="13" x14ac:dyDescent="0.15">
      <c r="N757" s="38">
        <v>11325</v>
      </c>
      <c r="O757" s="26">
        <f t="shared" si="13"/>
        <v>4.8565740184097326</v>
      </c>
    </row>
    <row r="758" spans="14:15" ht="13" x14ac:dyDescent="0.15">
      <c r="N758" s="38">
        <v>11340</v>
      </c>
      <c r="O758" s="26">
        <f t="shared" si="13"/>
        <v>4.857378949576038</v>
      </c>
    </row>
    <row r="759" spans="14:15" ht="13" x14ac:dyDescent="0.15">
      <c r="N759" s="38">
        <v>11355</v>
      </c>
      <c r="O759" s="26">
        <f t="shared" si="13"/>
        <v>4.8581829889048969</v>
      </c>
    </row>
    <row r="760" spans="14:15" ht="13" x14ac:dyDescent="0.15">
      <c r="N760" s="38">
        <v>11370</v>
      </c>
      <c r="O760" s="26">
        <f t="shared" si="13"/>
        <v>4.8589861403617816</v>
      </c>
    </row>
    <row r="761" spans="14:15" ht="13" x14ac:dyDescent="0.15">
      <c r="N761" s="38">
        <v>11385</v>
      </c>
      <c r="O761" s="26">
        <f t="shared" si="13"/>
        <v>4.8597884078915383</v>
      </c>
    </row>
    <row r="762" spans="14:15" ht="13" x14ac:dyDescent="0.15">
      <c r="N762" s="38">
        <v>11400</v>
      </c>
      <c r="O762" s="26">
        <f t="shared" si="13"/>
        <v>4.8605897954185053</v>
      </c>
    </row>
    <row r="763" spans="14:15" ht="13" x14ac:dyDescent="0.15">
      <c r="N763" s="38">
        <v>11415</v>
      </c>
      <c r="O763" s="26">
        <f t="shared" si="13"/>
        <v>4.8613903068466167</v>
      </c>
    </row>
    <row r="764" spans="14:15" ht="13" x14ac:dyDescent="0.15">
      <c r="N764" s="38">
        <v>11430</v>
      </c>
      <c r="O764" s="26">
        <f t="shared" si="13"/>
        <v>4.8621899460595053</v>
      </c>
    </row>
    <row r="765" spans="14:15" ht="13" x14ac:dyDescent="0.15">
      <c r="N765" s="38">
        <v>11445</v>
      </c>
      <c r="O765" s="26">
        <f t="shared" si="13"/>
        <v>4.8629887169206167</v>
      </c>
    </row>
    <row r="766" spans="14:15" ht="13" x14ac:dyDescent="0.15">
      <c r="N766" s="38">
        <v>11460</v>
      </c>
      <c r="O766" s="26">
        <f t="shared" si="13"/>
        <v>4.8637866232733078</v>
      </c>
    </row>
    <row r="767" spans="14:15" ht="13" x14ac:dyDescent="0.15">
      <c r="N767" s="38">
        <v>11475</v>
      </c>
      <c r="O767" s="26">
        <f t="shared" si="13"/>
        <v>4.8645836689409574</v>
      </c>
    </row>
    <row r="768" spans="14:15" ht="13" x14ac:dyDescent="0.15">
      <c r="N768" s="38">
        <v>11490</v>
      </c>
      <c r="O768" s="26">
        <f t="shared" si="13"/>
        <v>4.865379857727067</v>
      </c>
    </row>
    <row r="769" spans="14:15" ht="13" x14ac:dyDescent="0.15">
      <c r="N769" s="38">
        <v>11505</v>
      </c>
      <c r="O769" s="26">
        <f t="shared" si="13"/>
        <v>4.8661751934153683</v>
      </c>
    </row>
    <row r="770" spans="14:15" ht="13" x14ac:dyDescent="0.15">
      <c r="N770" s="38">
        <v>11520</v>
      </c>
      <c r="O770" s="26">
        <f t="shared" si="13"/>
        <v>4.8669696797699222</v>
      </c>
    </row>
    <row r="771" spans="14:15" ht="13" x14ac:dyDescent="0.15">
      <c r="N771" s="38">
        <v>11535</v>
      </c>
      <c r="O771" s="26">
        <f t="shared" ref="O771:O834" si="14">$B$22-($B$26*EXP(-$B$23*N771))-($B$27*EXP(-$B$24*N771))-($B$28*EXP(-$B$25*N771))</f>
        <v>4.867763320535226</v>
      </c>
    </row>
    <row r="772" spans="14:15" ht="13" x14ac:dyDescent="0.15">
      <c r="N772" s="38">
        <v>11550</v>
      </c>
      <c r="O772" s="26">
        <f t="shared" si="14"/>
        <v>4.8685561194363141</v>
      </c>
    </row>
    <row r="773" spans="14:15" ht="13" x14ac:dyDescent="0.15">
      <c r="N773" s="38">
        <v>11565</v>
      </c>
      <c r="O773" s="26">
        <f t="shared" si="14"/>
        <v>4.8693480801788596</v>
      </c>
    </row>
    <row r="774" spans="14:15" ht="13" x14ac:dyDescent="0.15">
      <c r="N774" s="38">
        <v>11580</v>
      </c>
      <c r="O774" s="26">
        <f t="shared" si="14"/>
        <v>4.8701392064492763</v>
      </c>
    </row>
    <row r="775" spans="14:15" ht="13" x14ac:dyDescent="0.15">
      <c r="N775" s="38">
        <v>11595</v>
      </c>
      <c r="O775" s="26">
        <f t="shared" si="14"/>
        <v>4.8709295019148193</v>
      </c>
    </row>
    <row r="776" spans="14:15" ht="13" x14ac:dyDescent="0.15">
      <c r="N776" s="38">
        <v>11610</v>
      </c>
      <c r="O776" s="26">
        <f t="shared" si="14"/>
        <v>4.8717189702236867</v>
      </c>
    </row>
    <row r="777" spans="14:15" ht="13" x14ac:dyDescent="0.15">
      <c r="N777" s="38">
        <v>11625</v>
      </c>
      <c r="O777" s="26">
        <f t="shared" si="14"/>
        <v>4.872507615005115</v>
      </c>
    </row>
    <row r="778" spans="14:15" ht="13" x14ac:dyDescent="0.15">
      <c r="N778" s="38">
        <v>11640</v>
      </c>
      <c r="O778" s="26">
        <f t="shared" si="14"/>
        <v>4.8732954398694837</v>
      </c>
    </row>
    <row r="779" spans="14:15" ht="13" x14ac:dyDescent="0.15">
      <c r="N779" s="38">
        <v>11655</v>
      </c>
      <c r="O779" s="26">
        <f t="shared" si="14"/>
        <v>4.8740824484084131</v>
      </c>
    </row>
    <row r="780" spans="14:15" ht="13" x14ac:dyDescent="0.15">
      <c r="N780" s="38">
        <v>11670</v>
      </c>
      <c r="O780" s="26">
        <f t="shared" si="14"/>
        <v>4.8748686441948568</v>
      </c>
    </row>
    <row r="781" spans="14:15" ht="13" x14ac:dyDescent="0.15">
      <c r="N781" s="38">
        <v>11685</v>
      </c>
      <c r="O781" s="26">
        <f t="shared" si="14"/>
        <v>4.875654030783207</v>
      </c>
    </row>
    <row r="782" spans="14:15" ht="13" x14ac:dyDescent="0.15">
      <c r="N782" s="38">
        <v>11700</v>
      </c>
      <c r="O782" s="26">
        <f t="shared" si="14"/>
        <v>4.8764386117093892</v>
      </c>
    </row>
    <row r="783" spans="14:15" ht="13" x14ac:dyDescent="0.15">
      <c r="N783" s="38">
        <v>11715</v>
      </c>
      <c r="O783" s="26">
        <f t="shared" si="14"/>
        <v>4.8772223904909549</v>
      </c>
    </row>
    <row r="784" spans="14:15" ht="13" x14ac:dyDescent="0.15">
      <c r="N784" s="38">
        <v>11730</v>
      </c>
      <c r="O784" s="26">
        <f t="shared" si="14"/>
        <v>4.8780053706271849</v>
      </c>
    </row>
    <row r="785" spans="14:15" ht="13" x14ac:dyDescent="0.15">
      <c r="N785" s="38">
        <v>11745</v>
      </c>
      <c r="O785" s="26">
        <f t="shared" si="14"/>
        <v>4.87878755559918</v>
      </c>
    </row>
    <row r="786" spans="14:15" ht="13" x14ac:dyDescent="0.15">
      <c r="N786" s="38">
        <v>11760</v>
      </c>
      <c r="O786" s="26">
        <f t="shared" si="14"/>
        <v>4.8795689488699532</v>
      </c>
    </row>
    <row r="787" spans="14:15" ht="13" x14ac:dyDescent="0.15">
      <c r="N787" s="38">
        <v>11775</v>
      </c>
      <c r="O787" s="26">
        <f t="shared" si="14"/>
        <v>4.8803495538845345</v>
      </c>
    </row>
    <row r="788" spans="14:15" ht="13" x14ac:dyDescent="0.15">
      <c r="N788" s="38">
        <v>11790</v>
      </c>
      <c r="O788" s="26">
        <f t="shared" si="14"/>
        <v>4.8811293740700572</v>
      </c>
    </row>
    <row r="789" spans="14:15" ht="13" x14ac:dyDescent="0.15">
      <c r="N789" s="38">
        <v>11805</v>
      </c>
      <c r="O789" s="26">
        <f t="shared" si="14"/>
        <v>4.8819084128358519</v>
      </c>
    </row>
    <row r="790" spans="14:15" ht="13" x14ac:dyDescent="0.15">
      <c r="N790" s="38">
        <v>11820</v>
      </c>
      <c r="O790" s="26">
        <f t="shared" si="14"/>
        <v>4.8826866735735424</v>
      </c>
    </row>
    <row r="791" spans="14:15" ht="13" x14ac:dyDescent="0.15">
      <c r="N791" s="38">
        <v>11835</v>
      </c>
      <c r="O791" s="26">
        <f t="shared" si="14"/>
        <v>4.8834641596571382</v>
      </c>
    </row>
    <row r="792" spans="14:15" ht="13" x14ac:dyDescent="0.15">
      <c r="N792" s="38">
        <v>11850</v>
      </c>
      <c r="O792" s="26">
        <f t="shared" si="14"/>
        <v>4.8842408744431243</v>
      </c>
    </row>
    <row r="793" spans="14:15" ht="13" x14ac:dyDescent="0.15">
      <c r="N793" s="38">
        <v>11865</v>
      </c>
      <c r="O793" s="26">
        <f t="shared" si="14"/>
        <v>4.885016821270554</v>
      </c>
    </row>
    <row r="794" spans="14:15" ht="13" x14ac:dyDescent="0.15">
      <c r="N794" s="38">
        <v>11880</v>
      </c>
      <c r="O794" s="26">
        <f t="shared" si="14"/>
        <v>4.8857920034611446</v>
      </c>
    </row>
    <row r="795" spans="14:15" ht="13" x14ac:dyDescent="0.15">
      <c r="N795" s="38">
        <v>11895</v>
      </c>
      <c r="O795" s="26">
        <f t="shared" si="14"/>
        <v>4.8865664243193603</v>
      </c>
    </row>
    <row r="796" spans="14:15" ht="13" x14ac:dyDescent="0.15">
      <c r="N796" s="38">
        <v>11910</v>
      </c>
      <c r="O796" s="26">
        <f t="shared" si="14"/>
        <v>4.8873400871325074</v>
      </c>
    </row>
    <row r="797" spans="14:15" ht="13" x14ac:dyDescent="0.15">
      <c r="N797" s="38">
        <v>11925</v>
      </c>
      <c r="O797" s="26">
        <f t="shared" si="14"/>
        <v>4.8881129951708244</v>
      </c>
    </row>
    <row r="798" spans="14:15" ht="13" x14ac:dyDescent="0.15">
      <c r="N798" s="38">
        <v>11940</v>
      </c>
      <c r="O798" s="26">
        <f t="shared" si="14"/>
        <v>4.8888851516875675</v>
      </c>
    </row>
    <row r="799" spans="14:15" ht="13" x14ac:dyDescent="0.15">
      <c r="N799" s="38">
        <v>11955</v>
      </c>
      <c r="O799" s="26">
        <f t="shared" si="14"/>
        <v>4.8896565599191062</v>
      </c>
    </row>
    <row r="800" spans="14:15" ht="13" x14ac:dyDescent="0.15">
      <c r="N800" s="38">
        <v>11970</v>
      </c>
      <c r="O800" s="26">
        <f t="shared" si="14"/>
        <v>4.8904272230850054</v>
      </c>
    </row>
    <row r="801" spans="14:15" ht="13" x14ac:dyDescent="0.15">
      <c r="N801" s="38">
        <v>11985</v>
      </c>
      <c r="O801" s="26">
        <f t="shared" si="14"/>
        <v>4.8911971443881139</v>
      </c>
    </row>
    <row r="802" spans="14:15" ht="13" x14ac:dyDescent="0.15">
      <c r="N802" s="38">
        <v>12000</v>
      </c>
      <c r="O802" s="26">
        <f t="shared" si="14"/>
        <v>4.8919663270146581</v>
      </c>
    </row>
    <row r="803" spans="14:15" ht="13" x14ac:dyDescent="0.15">
      <c r="N803" s="38">
        <v>12015</v>
      </c>
      <c r="O803" s="26">
        <f t="shared" si="14"/>
        <v>4.8927347741343219</v>
      </c>
    </row>
    <row r="804" spans="14:15" ht="13" x14ac:dyDescent="0.15">
      <c r="N804" s="38">
        <v>12030</v>
      </c>
      <c r="O804" s="26">
        <f t="shared" si="14"/>
        <v>4.8935024889003333</v>
      </c>
    </row>
    <row r="805" spans="14:15" ht="13" x14ac:dyDescent="0.15">
      <c r="N805" s="38">
        <v>12045</v>
      </c>
      <c r="O805" s="26">
        <f t="shared" si="14"/>
        <v>4.8942694744495618</v>
      </c>
    </row>
    <row r="806" spans="14:15" ht="13" x14ac:dyDescent="0.15">
      <c r="N806" s="38">
        <v>12060</v>
      </c>
      <c r="O806" s="26">
        <f t="shared" si="14"/>
        <v>4.8950357339025858</v>
      </c>
    </row>
    <row r="807" spans="14:15" ht="13" x14ac:dyDescent="0.15">
      <c r="N807" s="38">
        <v>12075</v>
      </c>
      <c r="O807" s="26">
        <f t="shared" si="14"/>
        <v>4.8958012703637941</v>
      </c>
    </row>
    <row r="808" spans="14:15" ht="13" x14ac:dyDescent="0.15">
      <c r="N808" s="38">
        <v>12090</v>
      </c>
      <c r="O808" s="26">
        <f t="shared" si="14"/>
        <v>4.8965660869214602</v>
      </c>
    </row>
    <row r="809" spans="14:15" ht="13" x14ac:dyDescent="0.15">
      <c r="N809" s="38">
        <v>12105</v>
      </c>
      <c r="O809" s="26">
        <f t="shared" si="14"/>
        <v>4.8973301866478351</v>
      </c>
    </row>
    <row r="810" spans="14:15" ht="13" x14ac:dyDescent="0.15">
      <c r="N810" s="38">
        <v>12120</v>
      </c>
      <c r="O810" s="26">
        <f t="shared" si="14"/>
        <v>4.8980935725992243</v>
      </c>
    </row>
    <row r="811" spans="14:15" ht="13" x14ac:dyDescent="0.15">
      <c r="N811" s="38">
        <v>12135</v>
      </c>
      <c r="O811" s="26">
        <f t="shared" si="14"/>
        <v>4.898856247816072</v>
      </c>
    </row>
    <row r="812" spans="14:15" ht="13" x14ac:dyDescent="0.15">
      <c r="N812" s="38">
        <v>12150</v>
      </c>
      <c r="O812" s="26">
        <f t="shared" si="14"/>
        <v>4.8996182153230494</v>
      </c>
    </row>
    <row r="813" spans="14:15" ht="13" x14ac:dyDescent="0.15">
      <c r="N813" s="38">
        <v>12165</v>
      </c>
      <c r="O813" s="26">
        <f t="shared" si="14"/>
        <v>4.900379478129131</v>
      </c>
    </row>
    <row r="814" spans="14:15" ht="13" x14ac:dyDescent="0.15">
      <c r="N814" s="38">
        <v>12180</v>
      </c>
      <c r="O814" s="26">
        <f t="shared" si="14"/>
        <v>4.9011400392276823</v>
      </c>
    </row>
    <row r="815" spans="14:15" ht="13" x14ac:dyDescent="0.15">
      <c r="N815" s="38">
        <v>12195</v>
      </c>
      <c r="O815" s="26">
        <f t="shared" si="14"/>
        <v>4.9018999015965354</v>
      </c>
    </row>
    <row r="816" spans="14:15" ht="13" x14ac:dyDescent="0.15">
      <c r="N816" s="38">
        <v>12210</v>
      </c>
      <c r="O816" s="26">
        <f t="shared" si="14"/>
        <v>4.9026590681980764</v>
      </c>
    </row>
    <row r="817" spans="14:15" ht="13" x14ac:dyDescent="0.15">
      <c r="N817" s="38">
        <v>12225</v>
      </c>
      <c r="O817" s="26">
        <f t="shared" si="14"/>
        <v>4.9034175419793229</v>
      </c>
    </row>
    <row r="818" spans="14:15" ht="13" x14ac:dyDescent="0.15">
      <c r="N818" s="38">
        <v>12240</v>
      </c>
      <c r="O818" s="26">
        <f t="shared" si="14"/>
        <v>4.9041753258720053</v>
      </c>
    </row>
    <row r="819" spans="14:15" ht="13" x14ac:dyDescent="0.15">
      <c r="N819" s="38">
        <v>12255</v>
      </c>
      <c r="O819" s="26">
        <f t="shared" si="14"/>
        <v>4.9049324227926459</v>
      </c>
    </row>
    <row r="820" spans="14:15" ht="13" x14ac:dyDescent="0.15">
      <c r="N820" s="38">
        <v>12270</v>
      </c>
      <c r="O820" s="26">
        <f t="shared" si="14"/>
        <v>4.9056888356426391</v>
      </c>
    </row>
    <row r="821" spans="14:15" ht="13" x14ac:dyDescent="0.15">
      <c r="N821" s="38">
        <v>12285</v>
      </c>
      <c r="O821" s="26">
        <f t="shared" si="14"/>
        <v>4.9064445673083341</v>
      </c>
    </row>
    <row r="822" spans="14:15" ht="13" x14ac:dyDescent="0.15">
      <c r="N822" s="38">
        <v>12300</v>
      </c>
      <c r="O822" s="26">
        <f t="shared" si="14"/>
        <v>4.9071996206611059</v>
      </c>
    </row>
    <row r="823" spans="14:15" ht="13" x14ac:dyDescent="0.15">
      <c r="N823" s="38">
        <v>12315</v>
      </c>
      <c r="O823" s="26">
        <f t="shared" si="14"/>
        <v>4.9079539985574403</v>
      </c>
    </row>
    <row r="824" spans="14:15" ht="13" x14ac:dyDescent="0.15">
      <c r="N824" s="38">
        <v>12330</v>
      </c>
      <c r="O824" s="26">
        <f t="shared" si="14"/>
        <v>4.9087077038390099</v>
      </c>
    </row>
    <row r="825" spans="14:15" ht="13" x14ac:dyDescent="0.15">
      <c r="N825" s="38">
        <v>12345</v>
      </c>
      <c r="O825" s="26">
        <f t="shared" si="14"/>
        <v>4.9094607393327516</v>
      </c>
    </row>
    <row r="826" spans="14:15" ht="13" x14ac:dyDescent="0.15">
      <c r="N826" s="38">
        <v>12360</v>
      </c>
      <c r="O826" s="26">
        <f t="shared" si="14"/>
        <v>4.910213107850943</v>
      </c>
    </row>
    <row r="827" spans="14:15" ht="13" x14ac:dyDescent="0.15">
      <c r="N827" s="38">
        <v>12375</v>
      </c>
      <c r="O827" s="26">
        <f t="shared" si="14"/>
        <v>4.9109648121912794</v>
      </c>
    </row>
    <row r="828" spans="14:15" ht="13" x14ac:dyDescent="0.15">
      <c r="N828" s="38">
        <v>12390</v>
      </c>
      <c r="O828" s="26">
        <f t="shared" si="14"/>
        <v>4.9117158551369506</v>
      </c>
    </row>
    <row r="829" spans="14:15" ht="13" x14ac:dyDescent="0.15">
      <c r="N829" s="38">
        <v>12405</v>
      </c>
      <c r="O829" s="26">
        <f t="shared" si="14"/>
        <v>4.9124662394567196</v>
      </c>
    </row>
    <row r="830" spans="14:15" ht="13" x14ac:dyDescent="0.15">
      <c r="N830" s="38">
        <v>12420</v>
      </c>
      <c r="O830" s="26">
        <f t="shared" si="14"/>
        <v>4.9132159679049927</v>
      </c>
    </row>
    <row r="831" spans="14:15" ht="13" x14ac:dyDescent="0.15">
      <c r="N831" s="38">
        <v>12435</v>
      </c>
      <c r="O831" s="26">
        <f t="shared" si="14"/>
        <v>4.9139650432218964</v>
      </c>
    </row>
    <row r="832" spans="14:15" ht="13" x14ac:dyDescent="0.15">
      <c r="N832" s="38">
        <v>12450</v>
      </c>
      <c r="O832" s="26">
        <f t="shared" si="14"/>
        <v>4.9147134681333551</v>
      </c>
    </row>
    <row r="833" spans="14:15" ht="13" x14ac:dyDescent="0.15">
      <c r="N833" s="38">
        <v>12465</v>
      </c>
      <c r="O833" s="26">
        <f t="shared" si="14"/>
        <v>4.9154612453511604</v>
      </c>
    </row>
    <row r="834" spans="14:15" ht="13" x14ac:dyDescent="0.15">
      <c r="N834" s="38">
        <v>12480</v>
      </c>
      <c r="O834" s="26">
        <f t="shared" si="14"/>
        <v>4.9162083775730547</v>
      </c>
    </row>
    <row r="835" spans="14:15" ht="13" x14ac:dyDescent="0.15">
      <c r="N835" s="38">
        <v>12495</v>
      </c>
      <c r="O835" s="26">
        <f t="shared" ref="O835:O898" si="15">$B$22-($B$26*EXP(-$B$23*N835))-($B$27*EXP(-$B$24*N835))-($B$28*EXP(-$B$25*N835))</f>
        <v>4.9169548674827901</v>
      </c>
    </row>
    <row r="836" spans="14:15" ht="13" x14ac:dyDescent="0.15">
      <c r="N836" s="38">
        <v>12510</v>
      </c>
      <c r="O836" s="26">
        <f t="shared" si="15"/>
        <v>4.9177007177502139</v>
      </c>
    </row>
    <row r="837" spans="14:15" ht="13" x14ac:dyDescent="0.15">
      <c r="N837" s="38">
        <v>12525</v>
      </c>
      <c r="O837" s="26">
        <f t="shared" si="15"/>
        <v>4.9184459310313375</v>
      </c>
    </row>
    <row r="838" spans="14:15" ht="13" x14ac:dyDescent="0.15">
      <c r="N838" s="38">
        <v>12540</v>
      </c>
      <c r="O838" s="26">
        <f t="shared" si="15"/>
        <v>4.9191905099684075</v>
      </c>
    </row>
    <row r="839" spans="14:15" ht="13" x14ac:dyDescent="0.15">
      <c r="N839" s="38">
        <v>12555</v>
      </c>
      <c r="O839" s="26">
        <f t="shared" si="15"/>
        <v>4.9199344571899761</v>
      </c>
    </row>
    <row r="840" spans="14:15" ht="13" x14ac:dyDescent="0.15">
      <c r="N840" s="38">
        <v>12570</v>
      </c>
      <c r="O840" s="26">
        <f t="shared" si="15"/>
        <v>4.920677775310982</v>
      </c>
    </row>
    <row r="841" spans="14:15" ht="13" x14ac:dyDescent="0.15">
      <c r="N841" s="38">
        <v>12585</v>
      </c>
      <c r="O841" s="26">
        <f t="shared" si="15"/>
        <v>4.9214204669328101</v>
      </c>
    </row>
    <row r="842" spans="14:15" ht="13" x14ac:dyDescent="0.15">
      <c r="N842" s="38">
        <v>12600</v>
      </c>
      <c r="O842" s="26">
        <f t="shared" si="15"/>
        <v>4.9221625346433679</v>
      </c>
    </row>
    <row r="843" spans="14:15" ht="13" x14ac:dyDescent="0.15">
      <c r="N843" s="38">
        <v>12615</v>
      </c>
      <c r="O843" s="26">
        <f t="shared" si="15"/>
        <v>4.9229039810171571</v>
      </c>
    </row>
    <row r="844" spans="14:15" ht="13" x14ac:dyDescent="0.15">
      <c r="N844" s="38">
        <v>12630</v>
      </c>
      <c r="O844" s="26">
        <f t="shared" si="15"/>
        <v>4.9236448086153413</v>
      </c>
    </row>
    <row r="845" spans="14:15" ht="13" x14ac:dyDescent="0.15">
      <c r="N845" s="38">
        <v>12645</v>
      </c>
      <c r="O845" s="26">
        <f t="shared" si="15"/>
        <v>4.9243850199858183</v>
      </c>
    </row>
    <row r="846" spans="14:15" ht="13" x14ac:dyDescent="0.15">
      <c r="N846" s="38">
        <v>12660</v>
      </c>
      <c r="O846" s="26">
        <f t="shared" si="15"/>
        <v>4.925124617663287</v>
      </c>
    </row>
    <row r="847" spans="14:15" ht="13" x14ac:dyDescent="0.15">
      <c r="N847" s="38">
        <v>12675</v>
      </c>
      <c r="O847" s="26">
        <f t="shared" si="15"/>
        <v>4.9258636041693169</v>
      </c>
    </row>
    <row r="848" spans="14:15" ht="13" x14ac:dyDescent="0.15">
      <c r="N848" s="38">
        <v>12690</v>
      </c>
      <c r="O848" s="26">
        <f t="shared" si="15"/>
        <v>4.9266019820124178</v>
      </c>
    </row>
    <row r="849" spans="14:15" ht="13" x14ac:dyDescent="0.15">
      <c r="N849" s="38">
        <v>12705</v>
      </c>
      <c r="O849" s="26">
        <f t="shared" si="15"/>
        <v>4.9273397536881092</v>
      </c>
    </row>
    <row r="850" spans="14:15" ht="13" x14ac:dyDescent="0.15">
      <c r="N850" s="38">
        <v>12720</v>
      </c>
      <c r="O850" s="26">
        <f t="shared" si="15"/>
        <v>4.9280769216789873</v>
      </c>
    </row>
    <row r="851" spans="14:15" ht="13" x14ac:dyDescent="0.15">
      <c r="N851" s="38">
        <v>12735</v>
      </c>
      <c r="O851" s="26">
        <f t="shared" si="15"/>
        <v>4.9288134884547903</v>
      </c>
    </row>
    <row r="852" spans="14:15" ht="13" x14ac:dyDescent="0.15">
      <c r="N852" s="38">
        <v>12750</v>
      </c>
      <c r="O852" s="26">
        <f t="shared" si="15"/>
        <v>4.9295494564724693</v>
      </c>
    </row>
    <row r="853" spans="14:15" ht="13" x14ac:dyDescent="0.15">
      <c r="N853" s="38">
        <v>12765</v>
      </c>
      <c r="O853" s="26">
        <f t="shared" si="15"/>
        <v>4.9302848281762532</v>
      </c>
    </row>
    <row r="854" spans="14:15" ht="13" x14ac:dyDescent="0.15">
      <c r="N854" s="38">
        <v>12780</v>
      </c>
      <c r="O854" s="26">
        <f t="shared" si="15"/>
        <v>4.9310196059977169</v>
      </c>
    </row>
    <row r="855" spans="14:15" ht="13" x14ac:dyDescent="0.15">
      <c r="N855" s="38">
        <v>12795</v>
      </c>
      <c r="O855" s="26">
        <f t="shared" si="15"/>
        <v>4.9317537923558437</v>
      </c>
    </row>
    <row r="856" spans="14:15" ht="13" x14ac:dyDescent="0.15">
      <c r="N856" s="38">
        <v>12810</v>
      </c>
      <c r="O856" s="26">
        <f t="shared" si="15"/>
        <v>4.9324873896570978</v>
      </c>
    </row>
    <row r="857" spans="14:15" ht="13" x14ac:dyDescent="0.15">
      <c r="N857" s="38">
        <v>12825</v>
      </c>
      <c r="O857" s="26">
        <f t="shared" si="15"/>
        <v>4.9332204002954834</v>
      </c>
    </row>
    <row r="858" spans="14:15" ht="13" x14ac:dyDescent="0.15">
      <c r="N858" s="38">
        <v>12840</v>
      </c>
      <c r="O858" s="26">
        <f t="shared" si="15"/>
        <v>4.9339528266526136</v>
      </c>
    </row>
    <row r="859" spans="14:15" ht="13" x14ac:dyDescent="0.15">
      <c r="N859" s="38">
        <v>12855</v>
      </c>
      <c r="O859" s="26">
        <f t="shared" si="15"/>
        <v>4.9346846710977736</v>
      </c>
    </row>
    <row r="860" spans="14:15" ht="13" x14ac:dyDescent="0.15">
      <c r="N860" s="38">
        <v>12870</v>
      </c>
      <c r="O860" s="26">
        <f t="shared" si="15"/>
        <v>4.9354159359879848</v>
      </c>
    </row>
    <row r="861" spans="14:15" ht="13" x14ac:dyDescent="0.15">
      <c r="N861" s="38">
        <v>12885</v>
      </c>
      <c r="O861" s="26">
        <f t="shared" si="15"/>
        <v>4.9361466236680744</v>
      </c>
    </row>
    <row r="862" spans="14:15" ht="13" x14ac:dyDescent="0.15">
      <c r="N862" s="38">
        <v>12900</v>
      </c>
      <c r="O862" s="26">
        <f t="shared" si="15"/>
        <v>4.9368767364707313</v>
      </c>
    </row>
    <row r="863" spans="14:15" ht="13" x14ac:dyDescent="0.15">
      <c r="N863" s="38">
        <v>12915</v>
      </c>
      <c r="O863" s="26">
        <f t="shared" si="15"/>
        <v>4.9376062767165738</v>
      </c>
    </row>
    <row r="864" spans="14:15" ht="13" x14ac:dyDescent="0.15">
      <c r="N864" s="38">
        <v>12930</v>
      </c>
      <c r="O864" s="26">
        <f t="shared" si="15"/>
        <v>4.9383352467142103</v>
      </c>
    </row>
    <row r="865" spans="14:15" ht="13" x14ac:dyDescent="0.15">
      <c r="N865" s="38">
        <v>12945</v>
      </c>
      <c r="O865" s="26">
        <f t="shared" si="15"/>
        <v>4.9390636487603103</v>
      </c>
    </row>
    <row r="866" spans="14:15" ht="13" x14ac:dyDescent="0.15">
      <c r="N866" s="38">
        <v>12960</v>
      </c>
      <c r="O866" s="26">
        <f t="shared" si="15"/>
        <v>4.9397914851396534</v>
      </c>
    </row>
    <row r="867" spans="14:15" ht="13" x14ac:dyDescent="0.15">
      <c r="N867" s="38">
        <v>12975</v>
      </c>
      <c r="O867" s="26">
        <f t="shared" si="15"/>
        <v>4.9405187581252044</v>
      </c>
    </row>
    <row r="868" spans="14:15" ht="13" x14ac:dyDescent="0.15">
      <c r="N868" s="38">
        <v>12990</v>
      </c>
      <c r="O868" s="26">
        <f t="shared" si="15"/>
        <v>4.941245469978166</v>
      </c>
    </row>
    <row r="869" spans="14:15" ht="13" x14ac:dyDescent="0.15">
      <c r="N869" s="38">
        <v>13005</v>
      </c>
      <c r="O869" s="26">
        <f t="shared" si="15"/>
        <v>4.9419716229480457</v>
      </c>
    </row>
    <row r="870" spans="14:15" ht="13" x14ac:dyDescent="0.15">
      <c r="N870" s="38">
        <v>13020</v>
      </c>
      <c r="O870" s="26">
        <f t="shared" si="15"/>
        <v>4.9426972192727163</v>
      </c>
    </row>
    <row r="871" spans="14:15" ht="13" x14ac:dyDescent="0.15">
      <c r="N871" s="38">
        <v>13035</v>
      </c>
      <c r="O871" s="26">
        <f t="shared" si="15"/>
        <v>4.9434222611784735</v>
      </c>
    </row>
    <row r="872" spans="14:15" ht="13" x14ac:dyDescent="0.15">
      <c r="N872" s="38">
        <v>13050</v>
      </c>
      <c r="O872" s="26">
        <f t="shared" si="15"/>
        <v>4.9441467508800994</v>
      </c>
    </row>
    <row r="873" spans="14:15" ht="13" x14ac:dyDescent="0.15">
      <c r="N873" s="38">
        <v>13065</v>
      </c>
      <c r="O873" s="26">
        <f t="shared" si="15"/>
        <v>4.9448706905809239</v>
      </c>
    </row>
    <row r="874" spans="14:15" ht="13" x14ac:dyDescent="0.15">
      <c r="N874" s="38">
        <v>13080</v>
      </c>
      <c r="O874" s="26">
        <f t="shared" si="15"/>
        <v>4.9455940824728817</v>
      </c>
    </row>
    <row r="875" spans="14:15" ht="13" x14ac:dyDescent="0.15">
      <c r="N875" s="38">
        <v>13095</v>
      </c>
      <c r="O875" s="26">
        <f t="shared" si="15"/>
        <v>4.9463169287365734</v>
      </c>
    </row>
    <row r="876" spans="14:15" ht="13" x14ac:dyDescent="0.15">
      <c r="N876" s="38">
        <v>13110</v>
      </c>
      <c r="O876" s="26">
        <f t="shared" si="15"/>
        <v>4.9470392315413232</v>
      </c>
    </row>
    <row r="877" spans="14:15" ht="13" x14ac:dyDescent="0.15">
      <c r="N877" s="38">
        <v>13125</v>
      </c>
      <c r="O877" s="26">
        <f t="shared" si="15"/>
        <v>4.9477609930452413</v>
      </c>
    </row>
    <row r="878" spans="14:15" ht="13" x14ac:dyDescent="0.15">
      <c r="N878" s="38">
        <v>13140</v>
      </c>
      <c r="O878" s="26">
        <f t="shared" si="15"/>
        <v>4.9484822153952823</v>
      </c>
    </row>
    <row r="879" spans="14:15" ht="13" x14ac:dyDescent="0.15">
      <c r="N879" s="38">
        <v>13155</v>
      </c>
      <c r="O879" s="26">
        <f t="shared" si="15"/>
        <v>4.9492029007272951</v>
      </c>
    </row>
    <row r="880" spans="14:15" ht="13" x14ac:dyDescent="0.15">
      <c r="N880" s="38">
        <v>13170</v>
      </c>
      <c r="O880" s="26">
        <f t="shared" si="15"/>
        <v>4.9499230511660972</v>
      </c>
    </row>
    <row r="881" spans="14:15" ht="13" x14ac:dyDescent="0.15">
      <c r="N881" s="38">
        <v>13185</v>
      </c>
      <c r="O881" s="26">
        <f t="shared" si="15"/>
        <v>4.950642668825517</v>
      </c>
    </row>
    <row r="882" spans="14:15" ht="13" x14ac:dyDescent="0.15">
      <c r="N882" s="38">
        <v>13200</v>
      </c>
      <c r="O882" s="26">
        <f t="shared" si="15"/>
        <v>4.9513617558084579</v>
      </c>
    </row>
    <row r="883" spans="14:15" ht="13" x14ac:dyDescent="0.15">
      <c r="N883" s="38">
        <v>13215</v>
      </c>
      <c r="O883" s="26">
        <f t="shared" si="15"/>
        <v>4.9520803142069578</v>
      </c>
    </row>
    <row r="884" spans="14:15" ht="13" x14ac:dyDescent="0.15">
      <c r="N884" s="38">
        <v>13230</v>
      </c>
      <c r="O884" s="26">
        <f t="shared" si="15"/>
        <v>4.9527983461022398</v>
      </c>
    </row>
    <row r="885" spans="14:15" ht="13" x14ac:dyDescent="0.15">
      <c r="N885" s="38">
        <v>13245</v>
      </c>
      <c r="O885" s="26">
        <f t="shared" si="15"/>
        <v>4.9535158535647756</v>
      </c>
    </row>
    <row r="886" spans="14:15" ht="13" x14ac:dyDescent="0.15">
      <c r="N886" s="38">
        <v>13260</v>
      </c>
      <c r="O886" s="26">
        <f t="shared" si="15"/>
        <v>4.9542328386543364</v>
      </c>
    </row>
    <row r="887" spans="14:15" ht="13" x14ac:dyDescent="0.15">
      <c r="N887" s="38">
        <v>13275</v>
      </c>
      <c r="O887" s="26">
        <f t="shared" si="15"/>
        <v>4.9549493034200527</v>
      </c>
    </row>
    <row r="888" spans="14:15" ht="13" x14ac:dyDescent="0.15">
      <c r="N888" s="38">
        <v>13290</v>
      </c>
      <c r="O888" s="26">
        <f t="shared" si="15"/>
        <v>4.9556652499004645</v>
      </c>
    </row>
    <row r="889" spans="14:15" ht="13" x14ac:dyDescent="0.15">
      <c r="N889" s="38">
        <v>13305</v>
      </c>
      <c r="O889" s="26">
        <f t="shared" si="15"/>
        <v>4.9563806801235852</v>
      </c>
    </row>
    <row r="890" spans="14:15" ht="13" x14ac:dyDescent="0.15">
      <c r="N890" s="38">
        <v>13320</v>
      </c>
      <c r="O890" s="26">
        <f t="shared" si="15"/>
        <v>4.9570955961069494</v>
      </c>
    </row>
    <row r="891" spans="14:15" ht="13" x14ac:dyDescent="0.15">
      <c r="N891" s="38">
        <v>13335</v>
      </c>
      <c r="O891" s="26">
        <f t="shared" si="15"/>
        <v>4.9578099998576697</v>
      </c>
    </row>
    <row r="892" spans="14:15" ht="13" x14ac:dyDescent="0.15">
      <c r="N892" s="38">
        <v>13350</v>
      </c>
      <c r="O892" s="26">
        <f t="shared" si="15"/>
        <v>4.9585238933724956</v>
      </c>
    </row>
    <row r="893" spans="14:15" ht="13" x14ac:dyDescent="0.15">
      <c r="N893" s="38">
        <v>13365</v>
      </c>
      <c r="O893" s="26">
        <f t="shared" si="15"/>
        <v>4.9592372786378593</v>
      </c>
    </row>
    <row r="894" spans="14:15" ht="13" x14ac:dyDescent="0.15">
      <c r="N894" s="38">
        <v>13380</v>
      </c>
      <c r="O894" s="26">
        <f t="shared" si="15"/>
        <v>4.9599501576299367</v>
      </c>
    </row>
    <row r="895" spans="14:15" ht="13" x14ac:dyDescent="0.15">
      <c r="N895" s="38">
        <v>13395</v>
      </c>
      <c r="O895" s="26">
        <f t="shared" si="15"/>
        <v>4.9606625323147</v>
      </c>
    </row>
    <row r="896" spans="14:15" ht="13" x14ac:dyDescent="0.15">
      <c r="N896" s="38">
        <v>13410</v>
      </c>
      <c r="O896" s="26">
        <f t="shared" si="15"/>
        <v>4.9613744046479678</v>
      </c>
    </row>
    <row r="897" spans="14:15" ht="13" x14ac:dyDescent="0.15">
      <c r="N897" s="38">
        <v>13425</v>
      </c>
      <c r="O897" s="26">
        <f t="shared" si="15"/>
        <v>4.9620857765754618</v>
      </c>
    </row>
    <row r="898" spans="14:15" ht="13" x14ac:dyDescent="0.15">
      <c r="N898" s="38">
        <v>13440</v>
      </c>
      <c r="O898" s="26">
        <f t="shared" si="15"/>
        <v>4.9627966500328586</v>
      </c>
    </row>
    <row r="899" spans="14:15" ht="13" x14ac:dyDescent="0.15">
      <c r="N899" s="38">
        <v>13455</v>
      </c>
      <c r="O899" s="26">
        <f t="shared" ref="O899:O962" si="16">$B$22-($B$26*EXP(-$B$23*N899))-($B$27*EXP(-$B$24*N899))-($B$28*EXP(-$B$25*N899))</f>
        <v>4.9635070269458392</v>
      </c>
    </row>
    <row r="900" spans="14:15" ht="13" x14ac:dyDescent="0.15">
      <c r="N900" s="38">
        <v>13470</v>
      </c>
      <c r="O900" s="26">
        <f t="shared" si="16"/>
        <v>4.9642169092301476</v>
      </c>
    </row>
    <row r="901" spans="14:15" ht="13" x14ac:dyDescent="0.15">
      <c r="N901" s="38">
        <v>13485</v>
      </c>
      <c r="O901" s="26">
        <f t="shared" si="16"/>
        <v>4.9649262987916369</v>
      </c>
    </row>
    <row r="902" spans="14:15" ht="13" x14ac:dyDescent="0.15">
      <c r="N902" s="38">
        <v>13500</v>
      </c>
      <c r="O902" s="26">
        <f t="shared" si="16"/>
        <v>4.9656351975263249</v>
      </c>
    </row>
    <row r="903" spans="14:15" ht="13" x14ac:dyDescent="0.15">
      <c r="N903" s="38">
        <v>13515</v>
      </c>
      <c r="O903" s="26">
        <f t="shared" si="16"/>
        <v>4.966343607320443</v>
      </c>
    </row>
    <row r="904" spans="14:15" ht="13" x14ac:dyDescent="0.15">
      <c r="N904" s="38">
        <v>13530</v>
      </c>
      <c r="O904" s="26">
        <f t="shared" si="16"/>
        <v>4.9670515300504903</v>
      </c>
    </row>
    <row r="905" spans="14:15" ht="13" x14ac:dyDescent="0.15">
      <c r="N905" s="38">
        <v>13545</v>
      </c>
      <c r="O905" s="26">
        <f t="shared" si="16"/>
        <v>4.9677589675832801</v>
      </c>
    </row>
    <row r="906" spans="14:15" ht="13" x14ac:dyDescent="0.15">
      <c r="N906" s="38">
        <v>13560</v>
      </c>
      <c r="O906" s="26">
        <f t="shared" si="16"/>
        <v>4.9684659217759961</v>
      </c>
    </row>
    <row r="907" spans="14:15" ht="13" x14ac:dyDescent="0.15">
      <c r="N907" s="38">
        <v>13575</v>
      </c>
      <c r="O907" s="26">
        <f t="shared" si="16"/>
        <v>4.9691723944762378</v>
      </c>
    </row>
    <row r="908" spans="14:15" ht="13" x14ac:dyDescent="0.15">
      <c r="N908" s="38">
        <v>13590</v>
      </c>
      <c r="O908" s="26">
        <f t="shared" si="16"/>
        <v>4.9698783875220736</v>
      </c>
    </row>
    <row r="909" spans="14:15" ht="13" x14ac:dyDescent="0.15">
      <c r="N909" s="38">
        <v>13605</v>
      </c>
      <c r="O909" s="26">
        <f t="shared" si="16"/>
        <v>4.9705839027420913</v>
      </c>
    </row>
    <row r="910" spans="14:15" ht="13" x14ac:dyDescent="0.15">
      <c r="N910" s="38">
        <v>13620</v>
      </c>
      <c r="O910" s="26">
        <f t="shared" si="16"/>
        <v>4.9712889419554447</v>
      </c>
    </row>
    <row r="911" spans="14:15" ht="13" x14ac:dyDescent="0.15">
      <c r="N911" s="38">
        <v>13635</v>
      </c>
      <c r="O911" s="26">
        <f t="shared" si="16"/>
        <v>4.9719935069719057</v>
      </c>
    </row>
    <row r="912" spans="14:15" ht="13" x14ac:dyDescent="0.15">
      <c r="N912" s="38">
        <v>13650</v>
      </c>
      <c r="O912" s="26">
        <f t="shared" si="16"/>
        <v>4.9726975995919105</v>
      </c>
    </row>
    <row r="913" spans="14:15" ht="13" x14ac:dyDescent="0.15">
      <c r="N913" s="38">
        <v>13665</v>
      </c>
      <c r="O913" s="26">
        <f t="shared" si="16"/>
        <v>4.9734012216066139</v>
      </c>
    </row>
    <row r="914" spans="14:15" ht="13" x14ac:dyDescent="0.15">
      <c r="N914" s="38">
        <v>13680</v>
      </c>
      <c r="O914" s="26">
        <f t="shared" si="16"/>
        <v>4.9741043747979301</v>
      </c>
    </row>
    <row r="915" spans="14:15" ht="13" x14ac:dyDescent="0.15">
      <c r="N915" s="38">
        <v>13695</v>
      </c>
      <c r="O915" s="26">
        <f t="shared" si="16"/>
        <v>4.9748070609385895</v>
      </c>
    </row>
    <row r="916" spans="14:15" ht="13" x14ac:dyDescent="0.15">
      <c r="N916" s="38">
        <v>13710</v>
      </c>
      <c r="O916" s="26">
        <f t="shared" si="16"/>
        <v>4.9755092817921796</v>
      </c>
    </row>
    <row r="917" spans="14:15" ht="13" x14ac:dyDescent="0.15">
      <c r="N917" s="38">
        <v>13725</v>
      </c>
      <c r="O917" s="26">
        <f t="shared" si="16"/>
        <v>4.9762110391131955</v>
      </c>
    </row>
    <row r="918" spans="14:15" ht="13" x14ac:dyDescent="0.15">
      <c r="N918" s="38">
        <v>13740</v>
      </c>
      <c r="O918" s="26">
        <f t="shared" si="16"/>
        <v>4.9769123346470918</v>
      </c>
    </row>
    <row r="919" spans="14:15" ht="13" x14ac:dyDescent="0.15">
      <c r="N919" s="38">
        <v>13755</v>
      </c>
      <c r="O919" s="26">
        <f t="shared" si="16"/>
        <v>4.9776131701303203</v>
      </c>
    </row>
    <row r="920" spans="14:15" ht="13" x14ac:dyDescent="0.15">
      <c r="N920" s="38">
        <v>13770</v>
      </c>
      <c r="O920" s="26">
        <f t="shared" si="16"/>
        <v>4.978313547290389</v>
      </c>
    </row>
    <row r="921" spans="14:15" ht="13" x14ac:dyDescent="0.15">
      <c r="N921" s="38">
        <v>13785</v>
      </c>
      <c r="O921" s="26">
        <f t="shared" si="16"/>
        <v>4.9790134678458955</v>
      </c>
    </row>
    <row r="922" spans="14:15" ht="13" x14ac:dyDescent="0.15">
      <c r="N922" s="38">
        <v>13800</v>
      </c>
      <c r="O922" s="26">
        <f t="shared" si="16"/>
        <v>4.9797129335065868</v>
      </c>
    </row>
    <row r="923" spans="14:15" ht="13" x14ac:dyDescent="0.15">
      <c r="N923" s="38">
        <v>13815</v>
      </c>
      <c r="O923" s="26">
        <f t="shared" si="16"/>
        <v>4.9804119459733975</v>
      </c>
    </row>
    <row r="924" spans="14:15" ht="13" x14ac:dyDescent="0.15">
      <c r="N924" s="38">
        <v>13830</v>
      </c>
      <c r="O924" s="26">
        <f t="shared" si="16"/>
        <v>4.9811105069384976</v>
      </c>
    </row>
    <row r="925" spans="14:15" ht="13" x14ac:dyDescent="0.15">
      <c r="N925" s="38">
        <v>13845</v>
      </c>
      <c r="O925" s="26">
        <f t="shared" si="16"/>
        <v>4.9818086180853394</v>
      </c>
    </row>
    <row r="926" spans="14:15" ht="13" x14ac:dyDescent="0.15">
      <c r="N926" s="38">
        <v>13860</v>
      </c>
      <c r="O926" s="26">
        <f t="shared" si="16"/>
        <v>4.9825062810887015</v>
      </c>
    </row>
    <row r="927" spans="14:15" ht="13" x14ac:dyDescent="0.15">
      <c r="N927" s="38">
        <v>13875</v>
      </c>
      <c r="O927" s="26">
        <f t="shared" si="16"/>
        <v>4.9832034976147384</v>
      </c>
    </row>
    <row r="928" spans="14:15" ht="13" x14ac:dyDescent="0.15">
      <c r="N928" s="38">
        <v>13890</v>
      </c>
      <c r="O928" s="26">
        <f t="shared" si="16"/>
        <v>4.983900269321019</v>
      </c>
    </row>
    <row r="929" spans="14:15" ht="13" x14ac:dyDescent="0.15">
      <c r="N929" s="38">
        <v>13905</v>
      </c>
      <c r="O929" s="26">
        <f t="shared" si="16"/>
        <v>4.9845965978565765</v>
      </c>
    </row>
    <row r="930" spans="14:15" ht="13" x14ac:dyDescent="0.15">
      <c r="N930" s="38">
        <v>13920</v>
      </c>
      <c r="O930" s="26">
        <f t="shared" si="16"/>
        <v>4.9852924848619509</v>
      </c>
    </row>
    <row r="931" spans="14:15" ht="13" x14ac:dyDescent="0.15">
      <c r="N931" s="38">
        <v>13935</v>
      </c>
      <c r="O931" s="26">
        <f t="shared" si="16"/>
        <v>4.9859879319692348</v>
      </c>
    </row>
    <row r="932" spans="14:15" ht="13" x14ac:dyDescent="0.15">
      <c r="N932" s="38">
        <v>13950</v>
      </c>
      <c r="O932" s="26">
        <f t="shared" si="16"/>
        <v>4.986682940802118</v>
      </c>
    </row>
    <row r="933" spans="14:15" ht="13" x14ac:dyDescent="0.15">
      <c r="N933" s="38">
        <v>13965</v>
      </c>
      <c r="O933" s="26">
        <f t="shared" si="16"/>
        <v>4.9873775129759288</v>
      </c>
    </row>
    <row r="934" spans="14:15" ht="13" x14ac:dyDescent="0.15">
      <c r="N934" s="38">
        <v>13980</v>
      </c>
      <c r="O934" s="26">
        <f t="shared" si="16"/>
        <v>4.9880716500976794</v>
      </c>
    </row>
    <row r="935" spans="14:15" ht="13" x14ac:dyDescent="0.15">
      <c r="N935" s="38">
        <v>13995</v>
      </c>
      <c r="O935" s="26">
        <f t="shared" si="16"/>
        <v>4.9887653537661105</v>
      </c>
    </row>
    <row r="936" spans="14:15" ht="13" x14ac:dyDescent="0.15">
      <c r="N936" s="38">
        <v>14010</v>
      </c>
      <c r="O936" s="26">
        <f t="shared" si="16"/>
        <v>4.9894586255717339</v>
      </c>
    </row>
    <row r="937" spans="14:15" ht="13" x14ac:dyDescent="0.15">
      <c r="N937" s="38">
        <v>14025</v>
      </c>
      <c r="O937" s="26">
        <f t="shared" si="16"/>
        <v>4.990151467096875</v>
      </c>
    </row>
    <row r="938" spans="14:15" ht="13" x14ac:dyDescent="0.15">
      <c r="N938" s="38">
        <v>14040</v>
      </c>
      <c r="O938" s="26">
        <f t="shared" si="16"/>
        <v>4.9908438799157127</v>
      </c>
    </row>
    <row r="939" spans="14:15" ht="13" x14ac:dyDescent="0.15">
      <c r="N939" s="38">
        <v>14055</v>
      </c>
      <c r="O939" s="26">
        <f t="shared" si="16"/>
        <v>4.9915358655943303</v>
      </c>
    </row>
    <row r="940" spans="14:15" ht="13" x14ac:dyDescent="0.15">
      <c r="N940" s="38">
        <v>14070</v>
      </c>
      <c r="O940" s="26">
        <f t="shared" si="16"/>
        <v>4.9922274256907482</v>
      </c>
    </row>
    <row r="941" spans="14:15" ht="13" x14ac:dyDescent="0.15">
      <c r="N941" s="38">
        <v>14085</v>
      </c>
      <c r="O941" s="26">
        <f t="shared" si="16"/>
        <v>4.9929185617549745</v>
      </c>
    </row>
    <row r="942" spans="14:15" ht="13" x14ac:dyDescent="0.15">
      <c r="N942" s="38">
        <v>14100</v>
      </c>
      <c r="O942" s="26">
        <f t="shared" si="16"/>
        <v>4.9936092753290406</v>
      </c>
    </row>
    <row r="943" spans="14:15" ht="13" x14ac:dyDescent="0.15">
      <c r="N943" s="38">
        <v>14115</v>
      </c>
      <c r="O943" s="26">
        <f t="shared" si="16"/>
        <v>4.9942995679470474</v>
      </c>
    </row>
    <row r="944" spans="14:15" ht="13" x14ac:dyDescent="0.15">
      <c r="N944" s="38">
        <v>14130</v>
      </c>
      <c r="O944" s="26">
        <f t="shared" si="16"/>
        <v>4.9949894411352016</v>
      </c>
    </row>
    <row r="945" spans="14:15" ht="13" x14ac:dyDescent="0.15">
      <c r="N945" s="38">
        <v>14145</v>
      </c>
      <c r="O945" s="26">
        <f t="shared" si="16"/>
        <v>4.9956788964118637</v>
      </c>
    </row>
    <row r="946" spans="14:15" ht="13" x14ac:dyDescent="0.15">
      <c r="N946" s="38">
        <v>14160</v>
      </c>
      <c r="O946" s="26">
        <f t="shared" si="16"/>
        <v>4.9963679352875836</v>
      </c>
    </row>
    <row r="947" spans="14:15" ht="13" x14ac:dyDescent="0.15">
      <c r="N947" s="38">
        <v>14175</v>
      </c>
      <c r="O947" s="26">
        <f t="shared" si="16"/>
        <v>4.997056559265145</v>
      </c>
    </row>
    <row r="948" spans="14:15" ht="13" x14ac:dyDescent="0.15">
      <c r="N948" s="38">
        <v>14190</v>
      </c>
      <c r="O948" s="26">
        <f t="shared" si="16"/>
        <v>4.9977447698396027</v>
      </c>
    </row>
    <row r="949" spans="14:15" ht="13" x14ac:dyDescent="0.15">
      <c r="N949" s="38">
        <v>14205</v>
      </c>
      <c r="O949" s="26">
        <f t="shared" si="16"/>
        <v>4.9984325684983268</v>
      </c>
    </row>
    <row r="950" spans="14:15" ht="13" x14ac:dyDescent="0.15">
      <c r="N950" s="38">
        <v>14220</v>
      </c>
      <c r="O950" s="26">
        <f t="shared" si="16"/>
        <v>4.9991199567210405</v>
      </c>
    </row>
    <row r="951" spans="14:15" ht="13" x14ac:dyDescent="0.15">
      <c r="N951" s="38">
        <v>14235</v>
      </c>
      <c r="O951" s="26">
        <f t="shared" si="16"/>
        <v>4.9998069359798603</v>
      </c>
    </row>
    <row r="952" spans="14:15" ht="13" x14ac:dyDescent="0.15">
      <c r="N952" s="38">
        <v>14250</v>
      </c>
      <c r="O952" s="26">
        <f t="shared" si="16"/>
        <v>5.0004935077393355</v>
      </c>
    </row>
    <row r="953" spans="14:15" ht="13" x14ac:dyDescent="0.15">
      <c r="N953" s="38">
        <v>14265</v>
      </c>
      <c r="O953" s="26">
        <f t="shared" si="16"/>
        <v>5.0011796734564893</v>
      </c>
    </row>
    <row r="954" spans="14:15" ht="13" x14ac:dyDescent="0.15">
      <c r="N954" s="38">
        <v>14280</v>
      </c>
      <c r="O954" s="26">
        <f t="shared" si="16"/>
        <v>5.0018654345808571</v>
      </c>
    </row>
    <row r="955" spans="14:15" ht="13" x14ac:dyDescent="0.15">
      <c r="N955" s="38">
        <v>14295</v>
      </c>
      <c r="O955" s="26">
        <f t="shared" si="16"/>
        <v>5.0025507925545281</v>
      </c>
    </row>
    <row r="956" spans="14:15" ht="13" x14ac:dyDescent="0.15">
      <c r="N956" s="38">
        <v>14310</v>
      </c>
      <c r="O956" s="26">
        <f t="shared" si="16"/>
        <v>5.0032357488121768</v>
      </c>
    </row>
    <row r="957" spans="14:15" ht="13" x14ac:dyDescent="0.15">
      <c r="N957" s="38">
        <v>14325</v>
      </c>
      <c r="O957" s="26">
        <f t="shared" si="16"/>
        <v>5.003920304781114</v>
      </c>
    </row>
    <row r="958" spans="14:15" ht="13" x14ac:dyDescent="0.15">
      <c r="N958" s="38">
        <v>14340</v>
      </c>
      <c r="O958" s="26">
        <f t="shared" si="16"/>
        <v>5.0046044618813124</v>
      </c>
    </row>
    <row r="959" spans="14:15" ht="13" x14ac:dyDescent="0.15">
      <c r="N959" s="38">
        <v>14355</v>
      </c>
      <c r="O959" s="26">
        <f t="shared" si="16"/>
        <v>5.0052882215254542</v>
      </c>
    </row>
    <row r="960" spans="14:15" ht="13" x14ac:dyDescent="0.15">
      <c r="N960" s="38">
        <v>14370</v>
      </c>
      <c r="O960" s="26">
        <f t="shared" si="16"/>
        <v>5.0059715851189672</v>
      </c>
    </row>
    <row r="961" spans="14:15" ht="13" x14ac:dyDescent="0.15">
      <c r="N961" s="38">
        <v>14385</v>
      </c>
      <c r="O961" s="26">
        <f t="shared" si="16"/>
        <v>5.0066545540600567</v>
      </c>
    </row>
    <row r="962" spans="14:15" ht="13" x14ac:dyDescent="0.15">
      <c r="N962" s="38">
        <v>14400</v>
      </c>
      <c r="O962" s="26">
        <f t="shared" si="16"/>
        <v>5.0073371297397529</v>
      </c>
    </row>
  </sheetData>
  <mergeCells count="2">
    <mergeCell ref="B15:E15"/>
    <mergeCell ref="C23:C28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962"/>
  <sheetViews>
    <sheetView topLeftCell="A9" zoomScale="108" zoomScaleNormal="108" zoomScalePageLayoutView="108" workbookViewId="0">
      <selection activeCell="D2" sqref="D2:D10"/>
    </sheetView>
  </sheetViews>
  <sheetFormatPr baseColWidth="10" defaultColWidth="8.83203125" defaultRowHeight="16" x14ac:dyDescent="0.2"/>
  <cols>
    <col min="1" max="5" width="9.33203125" style="28" customWidth="1"/>
    <col min="14" max="14" width="5.83203125" style="39" customWidth="1"/>
  </cols>
  <sheetData>
    <row r="1" spans="1:15" ht="28" x14ac:dyDescent="0.15">
      <c r="A1" s="7" t="s">
        <v>2</v>
      </c>
      <c r="B1" s="9" t="s">
        <v>6</v>
      </c>
      <c r="C1" s="16" t="s">
        <v>7</v>
      </c>
      <c r="D1" s="11" t="s">
        <v>3</v>
      </c>
      <c r="E1" s="7" t="s">
        <v>8</v>
      </c>
      <c r="N1" s="37"/>
    </row>
    <row r="2" spans="1:15" ht="13" x14ac:dyDescent="0.15">
      <c r="A2" s="4">
        <v>0</v>
      </c>
      <c r="B2" s="6">
        <v>1.0252365930536014E-2</v>
      </c>
      <c r="C2" s="16">
        <f t="shared" ref="C2:C10" si="0">$B$22-($B$26*EXP(-$B$23*A2))-($B$27*EXP(-$B$24*A2))-($B$28*EXP(-$B$25*A2))</f>
        <v>-3.1554424850810392E-8</v>
      </c>
      <c r="D2" s="11">
        <v>2.463567873366734E-2</v>
      </c>
      <c r="E2" s="7">
        <v>0</v>
      </c>
      <c r="N2" s="38">
        <v>0</v>
      </c>
      <c r="O2" s="26">
        <f>$B$22-($B$26*EXP(-$B$23*N2))-($B$27*EXP(-$B$24*N2))-($B$28*EXP(-$B$25*N2))</f>
        <v>-3.1554424850810392E-8</v>
      </c>
    </row>
    <row r="3" spans="1:15" ht="13" x14ac:dyDescent="0.15">
      <c r="A3" s="4">
        <v>30</v>
      </c>
      <c r="B3" s="6">
        <v>1.0851735015770643</v>
      </c>
      <c r="C3" s="17">
        <f t="shared" si="0"/>
        <v>1.1407423668821455</v>
      </c>
      <c r="D3" s="12">
        <v>9.3939696969224926E-2</v>
      </c>
      <c r="E3" s="8">
        <f t="shared" ref="E3:E10" si="1">((B3-C3)/B3)^2</f>
        <v>2.6221932601955115E-3</v>
      </c>
      <c r="N3" s="38">
        <v>15</v>
      </c>
      <c r="O3" s="26">
        <f t="shared" ref="O3:O66" si="2">$B$22-($B$26*EXP(-$B$23*N3))-($B$27*EXP(-$B$24*N3))-($B$28*EXP(-$B$25*N3))</f>
        <v>0.76428672960060151</v>
      </c>
    </row>
    <row r="4" spans="1:15" ht="13" x14ac:dyDescent="0.15">
      <c r="A4" s="4">
        <v>45</v>
      </c>
      <c r="B4" s="6">
        <v>1.4053627760253249</v>
      </c>
      <c r="C4" s="17">
        <f t="shared" si="0"/>
        <v>1.3264027560078304</v>
      </c>
      <c r="D4" s="12">
        <v>0.19162593770152481</v>
      </c>
      <c r="E4" s="8">
        <f t="shared" si="1"/>
        <v>3.1567312328393939E-3</v>
      </c>
      <c r="N4" s="38">
        <v>30</v>
      </c>
      <c r="O4" s="26">
        <f t="shared" si="2"/>
        <v>1.1407423668821455</v>
      </c>
    </row>
    <row r="5" spans="1:15" ht="13" x14ac:dyDescent="0.15">
      <c r="A5" s="4">
        <v>60</v>
      </c>
      <c r="B5" s="6">
        <v>1.4984227129337913</v>
      </c>
      <c r="C5" s="17">
        <f t="shared" si="0"/>
        <v>1.4182002974039714</v>
      </c>
      <c r="D5" s="12">
        <v>0.14660377439433489</v>
      </c>
      <c r="E5" s="8">
        <f t="shared" si="1"/>
        <v>2.866307462936769E-3</v>
      </c>
      <c r="N5" s="38">
        <v>45</v>
      </c>
      <c r="O5" s="26">
        <f t="shared" si="2"/>
        <v>1.3264027560078304</v>
      </c>
    </row>
    <row r="6" spans="1:15" ht="13" x14ac:dyDescent="0.15">
      <c r="A6" s="4">
        <v>300</v>
      </c>
      <c r="B6" s="6">
        <v>1.3556782334384949</v>
      </c>
      <c r="C6" s="17">
        <f t="shared" si="0"/>
        <v>1.5206131189257794</v>
      </c>
      <c r="D6" s="12">
        <v>0.1209224958393063</v>
      </c>
      <c r="E6" s="8">
        <f t="shared" si="1"/>
        <v>1.4801706903690294E-2</v>
      </c>
      <c r="N6" s="38">
        <v>60</v>
      </c>
      <c r="O6" s="26">
        <f t="shared" si="2"/>
        <v>1.4182002974039714</v>
      </c>
    </row>
    <row r="7" spans="1:15" ht="13" x14ac:dyDescent="0.15">
      <c r="A7" s="4">
        <v>1500</v>
      </c>
      <c r="B7" s="6">
        <v>1.5725552050473943</v>
      </c>
      <c r="C7" s="17">
        <f t="shared" si="0"/>
        <v>1.5893815549384431</v>
      </c>
      <c r="D7" s="12">
        <v>9.249324299646787E-2</v>
      </c>
      <c r="E7" s="8">
        <f t="shared" si="1"/>
        <v>1.1449012515728877E-4</v>
      </c>
      <c r="N7" s="38">
        <v>75</v>
      </c>
      <c r="O7" s="26">
        <f t="shared" si="2"/>
        <v>1.4638211831563108</v>
      </c>
    </row>
    <row r="8" spans="1:15" ht="13" x14ac:dyDescent="0.15">
      <c r="A8" s="4">
        <v>3600</v>
      </c>
      <c r="B8" s="6">
        <v>1.8580441640379872</v>
      </c>
      <c r="C8" s="17">
        <f t="shared" si="0"/>
        <v>1.7015138972083825</v>
      </c>
      <c r="D8" s="12">
        <v>0.18469253729732571</v>
      </c>
      <c r="E8" s="8">
        <f t="shared" si="1"/>
        <v>7.0971598335715499E-3</v>
      </c>
      <c r="N8" s="38">
        <v>90</v>
      </c>
      <c r="O8" s="26">
        <f t="shared" si="2"/>
        <v>1.4867247837520026</v>
      </c>
    </row>
    <row r="9" spans="1:15" ht="13" x14ac:dyDescent="0.15">
      <c r="A9" s="4">
        <v>7200</v>
      </c>
      <c r="B9" s="6">
        <v>2.0189274447948633</v>
      </c>
      <c r="C9" s="17">
        <f t="shared" si="0"/>
        <v>1.8824298020093462</v>
      </c>
      <c r="D9" s="12">
        <v>0.19157418058464459</v>
      </c>
      <c r="E9" s="8">
        <f t="shared" si="1"/>
        <v>4.5709753519826276E-3</v>
      </c>
      <c r="N9" s="38">
        <v>105</v>
      </c>
      <c r="O9" s="26">
        <f t="shared" si="2"/>
        <v>1.498452011278852</v>
      </c>
    </row>
    <row r="10" spans="1:15" ht="13" x14ac:dyDescent="0.15">
      <c r="A10" s="4">
        <v>14400</v>
      </c>
      <c r="B10" s="6">
        <v>2.1561514195582498</v>
      </c>
      <c r="C10" s="17">
        <f t="shared" si="0"/>
        <v>2.2245013909445159</v>
      </c>
      <c r="D10" s="12">
        <v>0.30591229679981435</v>
      </c>
      <c r="E10" s="8">
        <f t="shared" si="1"/>
        <v>1.0048891586350969E-3</v>
      </c>
      <c r="N10" s="38">
        <v>120</v>
      </c>
      <c r="O10" s="26">
        <f t="shared" si="2"/>
        <v>1.5046804560363407</v>
      </c>
    </row>
    <row r="11" spans="1:15" ht="13" x14ac:dyDescent="0.15">
      <c r="B11" s="3"/>
      <c r="C11" s="3"/>
      <c r="D11" s="3"/>
      <c r="E11" s="3"/>
      <c r="N11" s="38">
        <v>135</v>
      </c>
      <c r="O11" s="26">
        <f t="shared" si="2"/>
        <v>1.5082032293586503</v>
      </c>
    </row>
    <row r="12" spans="1:15" ht="13" x14ac:dyDescent="0.15">
      <c r="B12" s="3"/>
      <c r="C12" s="3"/>
      <c r="D12" s="3"/>
      <c r="E12" s="3">
        <f>SUM(E2:E10)</f>
        <v>3.6234453329008535E-2</v>
      </c>
      <c r="N12" s="38">
        <v>150</v>
      </c>
      <c r="O12" s="26">
        <f t="shared" si="2"/>
        <v>1.5103944143773891</v>
      </c>
    </row>
    <row r="13" spans="1:15" ht="13" x14ac:dyDescent="0.15">
      <c r="B13" s="3"/>
      <c r="C13" s="3"/>
      <c r="D13" s="3"/>
      <c r="E13" s="3"/>
      <c r="N13" s="38">
        <v>165</v>
      </c>
      <c r="O13" s="26">
        <f t="shared" si="2"/>
        <v>1.5119299989696406</v>
      </c>
    </row>
    <row r="14" spans="1:15" ht="13" x14ac:dyDescent="0.15">
      <c r="N14" s="38">
        <v>180</v>
      </c>
      <c r="O14" s="26">
        <f t="shared" si="2"/>
        <v>1.5131425409087642</v>
      </c>
    </row>
    <row r="15" spans="1:15" ht="42" customHeight="1" x14ac:dyDescent="0.15">
      <c r="A15" s="27" t="s">
        <v>17</v>
      </c>
      <c r="B15" s="58" t="s">
        <v>20</v>
      </c>
      <c r="C15" s="58"/>
      <c r="D15" s="58"/>
      <c r="E15" s="58"/>
      <c r="N15" s="38">
        <v>195</v>
      </c>
      <c r="O15" s="26">
        <f t="shared" si="2"/>
        <v>1.5141956464613182</v>
      </c>
    </row>
    <row r="16" spans="1:15" ht="13" x14ac:dyDescent="0.15">
      <c r="N16" s="38">
        <v>210</v>
      </c>
      <c r="O16" s="26">
        <f t="shared" si="2"/>
        <v>1.5151698056622589</v>
      </c>
    </row>
    <row r="17" spans="1:17" ht="13" x14ac:dyDescent="0.15">
      <c r="N17" s="38">
        <v>225</v>
      </c>
      <c r="O17" s="26">
        <f t="shared" si="2"/>
        <v>1.5161046192391119</v>
      </c>
    </row>
    <row r="18" spans="1:17" ht="13" x14ac:dyDescent="0.15">
      <c r="N18" s="38">
        <v>240</v>
      </c>
      <c r="O18" s="26">
        <f t="shared" si="2"/>
        <v>1.5170195722756032</v>
      </c>
      <c r="Q18" s="26"/>
    </row>
    <row r="19" spans="1:17" ht="13" x14ac:dyDescent="0.15">
      <c r="N19" s="38">
        <v>255</v>
      </c>
      <c r="O19" s="26">
        <f t="shared" si="2"/>
        <v>1.5179242538786717</v>
      </c>
    </row>
    <row r="20" spans="1:17" ht="13" x14ac:dyDescent="0.15">
      <c r="L20" s="26">
        <f>MIN($E$12)</f>
        <v>3.6234453329008535E-2</v>
      </c>
      <c r="N20" s="38">
        <v>270</v>
      </c>
      <c r="O20" s="26">
        <f t="shared" si="2"/>
        <v>1.5188233847748354</v>
      </c>
    </row>
    <row r="21" spans="1:17" ht="13" x14ac:dyDescent="0.15">
      <c r="L21">
        <f>COUNT($B$23:$B$28)</f>
        <v>6</v>
      </c>
      <c r="N21" s="38">
        <v>285</v>
      </c>
      <c r="O21" s="26">
        <f t="shared" si="2"/>
        <v>1.5197192906516621</v>
      </c>
    </row>
    <row r="22" spans="1:17" ht="14" x14ac:dyDescent="0.15">
      <c r="A22" s="7" t="s">
        <v>9</v>
      </c>
      <c r="B22" s="7">
        <v>8</v>
      </c>
      <c r="L22" t="b">
        <f>$B$22=$B$30</f>
        <v>0</v>
      </c>
      <c r="N22" s="38">
        <v>300</v>
      </c>
      <c r="O22" s="26">
        <f t="shared" si="2"/>
        <v>1.5206131189257794</v>
      </c>
    </row>
    <row r="23" spans="1:17" x14ac:dyDescent="0.15">
      <c r="A23" s="19" t="s">
        <v>14</v>
      </c>
      <c r="B23" s="33">
        <v>4.729146852119516E-2</v>
      </c>
      <c r="C23" s="59" t="s">
        <v>21</v>
      </c>
      <c r="L23" t="b">
        <f>$B$23&gt;=$B$24</f>
        <v>1</v>
      </c>
      <c r="N23" s="38">
        <v>315</v>
      </c>
      <c r="O23" s="26">
        <f t="shared" si="2"/>
        <v>1.5215054373357706</v>
      </c>
    </row>
    <row r="24" spans="1:17" x14ac:dyDescent="0.15">
      <c r="A24" s="19" t="s">
        <v>15</v>
      </c>
      <c r="B24" s="33">
        <v>4.9097303988693698E-4</v>
      </c>
      <c r="C24" s="60"/>
      <c r="L24" t="b">
        <f>$B$24&gt;=$B$25</f>
        <v>1</v>
      </c>
      <c r="N24" s="38">
        <v>330</v>
      </c>
      <c r="O24" s="26">
        <f t="shared" si="2"/>
        <v>1.5223965284219441</v>
      </c>
    </row>
    <row r="25" spans="1:17" x14ac:dyDescent="0.15">
      <c r="A25" s="19" t="s">
        <v>16</v>
      </c>
      <c r="B25" s="33">
        <v>7.9797459611258108E-6</v>
      </c>
      <c r="C25" s="60"/>
      <c r="L25" t="b">
        <f>$B$26=INT($B$26)</f>
        <v>0</v>
      </c>
      <c r="N25" s="38">
        <v>345</v>
      </c>
      <c r="O25" s="26">
        <f t="shared" si="2"/>
        <v>1.5232865343967168</v>
      </c>
    </row>
    <row r="26" spans="1:17" ht="14" x14ac:dyDescent="0.15">
      <c r="A26" s="20" t="s">
        <v>10</v>
      </c>
      <c r="B26" s="21">
        <v>1.5025665068409353</v>
      </c>
      <c r="C26" s="60"/>
      <c r="L26" t="b">
        <f>$B$27=INT($B$27)</f>
        <v>0</v>
      </c>
      <c r="N26" s="38">
        <v>360</v>
      </c>
      <c r="O26" s="26">
        <f t="shared" si="2"/>
        <v>1.5241755284142231</v>
      </c>
    </row>
    <row r="27" spans="1:17" ht="14" x14ac:dyDescent="0.15">
      <c r="A27" s="20" t="s">
        <v>11</v>
      </c>
      <c r="B27" s="21">
        <v>1.8666710645807237E-2</v>
      </c>
      <c r="C27" s="60"/>
      <c r="L27" t="b">
        <f>$B$28=INT($B$28)</f>
        <v>0</v>
      </c>
      <c r="N27" s="38">
        <v>375</v>
      </c>
      <c r="O27" s="26">
        <f t="shared" si="2"/>
        <v>1.5250635496317804</v>
      </c>
    </row>
    <row r="28" spans="1:17" ht="14" x14ac:dyDescent="0.15">
      <c r="A28" s="20" t="s">
        <v>12</v>
      </c>
      <c r="B28" s="21">
        <v>6.478766814067682</v>
      </c>
      <c r="C28" s="60"/>
      <c r="L28">
        <f>{10000,10000,0.000001,0.1,FALSE,TRUE,TRUE,1,1,1,0.0001,TRUE}</f>
        <v>10000</v>
      </c>
      <c r="N28" s="38">
        <v>390</v>
      </c>
      <c r="O28" s="26">
        <f t="shared" si="2"/>
        <v>1.5259506204586542</v>
      </c>
    </row>
    <row r="29" spans="1:17" ht="13" x14ac:dyDescent="0.15">
      <c r="L29">
        <f>{10000,10000,0,100,0,FALSE,TRUE,0.075,0,0,FALSE,30}</f>
        <v>10000</v>
      </c>
      <c r="N29" s="38">
        <v>405</v>
      </c>
      <c r="O29" s="26">
        <f t="shared" si="2"/>
        <v>1.5268367550418205</v>
      </c>
    </row>
    <row r="30" spans="1:17" ht="14" x14ac:dyDescent="0.15">
      <c r="A30" s="32" t="s">
        <v>22</v>
      </c>
      <c r="B30" s="22">
        <f>SUM(B26,B27,B28)</f>
        <v>8.0000000315544249</v>
      </c>
      <c r="N30" s="38">
        <v>420</v>
      </c>
      <c r="O30" s="26">
        <f t="shared" si="2"/>
        <v>1.5277219634407206</v>
      </c>
    </row>
    <row r="31" spans="1:17" ht="13" x14ac:dyDescent="0.15">
      <c r="N31" s="38">
        <v>435</v>
      </c>
      <c r="O31" s="26">
        <f t="shared" si="2"/>
        <v>1.5286062536812191</v>
      </c>
    </row>
    <row r="32" spans="1:17" ht="13" x14ac:dyDescent="0.15">
      <c r="N32" s="38">
        <v>450</v>
      </c>
      <c r="O32" s="26">
        <f t="shared" si="2"/>
        <v>1.5294896327662135</v>
      </c>
    </row>
    <row r="33" spans="14:20" ht="13" x14ac:dyDescent="0.15">
      <c r="N33" s="38">
        <v>465</v>
      </c>
      <c r="O33" s="26">
        <f t="shared" si="2"/>
        <v>1.5303721071729806</v>
      </c>
    </row>
    <row r="34" spans="14:20" ht="13" x14ac:dyDescent="0.15">
      <c r="N34" s="38">
        <v>480</v>
      </c>
      <c r="O34" s="26">
        <f t="shared" si="2"/>
        <v>1.5312536830980124</v>
      </c>
      <c r="T34" s="26"/>
    </row>
    <row r="35" spans="14:20" ht="13" x14ac:dyDescent="0.15">
      <c r="N35" s="38">
        <v>495</v>
      </c>
      <c r="O35" s="26">
        <f t="shared" si="2"/>
        <v>1.5321343665776146</v>
      </c>
    </row>
    <row r="36" spans="14:20" ht="13" x14ac:dyDescent="0.15">
      <c r="N36" s="38">
        <v>510</v>
      </c>
      <c r="O36" s="26">
        <f t="shared" si="2"/>
        <v>1.5330141635474135</v>
      </c>
    </row>
    <row r="37" spans="14:20" ht="13" x14ac:dyDescent="0.15">
      <c r="N37" s="38">
        <v>525</v>
      </c>
      <c r="O37" s="26">
        <f t="shared" si="2"/>
        <v>1.533893079871774</v>
      </c>
    </row>
    <row r="38" spans="14:20" ht="13" x14ac:dyDescent="0.15">
      <c r="N38" s="38">
        <v>540</v>
      </c>
      <c r="O38" s="26">
        <f t="shared" si="2"/>
        <v>1.5347711213584505</v>
      </c>
    </row>
    <row r="39" spans="14:20" ht="13" x14ac:dyDescent="0.15">
      <c r="N39" s="38">
        <v>555</v>
      </c>
      <c r="O39" s="26">
        <f t="shared" si="2"/>
        <v>1.5356482937659317</v>
      </c>
    </row>
    <row r="40" spans="14:20" ht="13" x14ac:dyDescent="0.15">
      <c r="N40" s="38">
        <v>570</v>
      </c>
      <c r="O40" s="26">
        <f t="shared" si="2"/>
        <v>1.5365246028072317</v>
      </c>
    </row>
    <row r="41" spans="14:20" ht="13" x14ac:dyDescent="0.15">
      <c r="N41" s="38">
        <v>585</v>
      </c>
      <c r="O41" s="26">
        <f t="shared" si="2"/>
        <v>1.5374000541518935</v>
      </c>
    </row>
    <row r="42" spans="14:20" ht="13" x14ac:dyDescent="0.15">
      <c r="N42" s="38">
        <v>600</v>
      </c>
      <c r="O42" s="26">
        <f t="shared" si="2"/>
        <v>1.5382746534271394</v>
      </c>
    </row>
    <row r="43" spans="14:20" ht="13" x14ac:dyDescent="0.15">
      <c r="N43" s="38">
        <v>615</v>
      </c>
      <c r="O43" s="26">
        <f t="shared" si="2"/>
        <v>1.5391484062185903</v>
      </c>
    </row>
    <row r="44" spans="14:20" ht="13" x14ac:dyDescent="0.15">
      <c r="N44" s="38">
        <v>630</v>
      </c>
      <c r="O44" s="26">
        <f t="shared" si="2"/>
        <v>1.5400213180707647</v>
      </c>
    </row>
    <row r="45" spans="14:20" ht="13" x14ac:dyDescent="0.15">
      <c r="N45" s="38">
        <v>645</v>
      </c>
      <c r="O45" s="26">
        <f t="shared" si="2"/>
        <v>1.5408933944874859</v>
      </c>
    </row>
    <row r="46" spans="14:20" ht="13" x14ac:dyDescent="0.15">
      <c r="N46" s="38">
        <v>660</v>
      </c>
      <c r="O46" s="26">
        <f t="shared" si="2"/>
        <v>1.5417646409322234</v>
      </c>
    </row>
    <row r="47" spans="14:20" ht="13" x14ac:dyDescent="0.15">
      <c r="N47" s="38">
        <v>675</v>
      </c>
      <c r="O47" s="26">
        <f t="shared" si="2"/>
        <v>1.542635062828416</v>
      </c>
    </row>
    <row r="48" spans="14:20" ht="13" x14ac:dyDescent="0.15">
      <c r="N48" s="38">
        <v>690</v>
      </c>
      <c r="O48" s="26">
        <f t="shared" si="2"/>
        <v>1.5435046655597748</v>
      </c>
    </row>
    <row r="49" spans="14:15" ht="13" x14ac:dyDescent="0.15">
      <c r="N49" s="38">
        <v>705</v>
      </c>
      <c r="O49" s="26">
        <f t="shared" si="2"/>
        <v>1.5443734544705823</v>
      </c>
    </row>
    <row r="50" spans="14:15" ht="13" x14ac:dyDescent="0.15">
      <c r="N50" s="38">
        <v>720</v>
      </c>
      <c r="O50" s="26">
        <f t="shared" si="2"/>
        <v>1.5452414348659884</v>
      </c>
    </row>
    <row r="51" spans="14:15" ht="13" x14ac:dyDescent="0.15">
      <c r="N51" s="38">
        <v>735</v>
      </c>
      <c r="O51" s="26">
        <f t="shared" si="2"/>
        <v>1.5461086120122873</v>
      </c>
    </row>
    <row r="52" spans="14:15" ht="13" x14ac:dyDescent="0.15">
      <c r="N52" s="38">
        <v>750</v>
      </c>
      <c r="O52" s="26">
        <f t="shared" si="2"/>
        <v>1.5469749911372146</v>
      </c>
    </row>
    <row r="53" spans="14:15" ht="13" x14ac:dyDescent="0.15">
      <c r="N53" s="38">
        <v>765</v>
      </c>
      <c r="O53" s="26">
        <f t="shared" si="2"/>
        <v>1.547840577430228</v>
      </c>
    </row>
    <row r="54" spans="14:15" ht="13" x14ac:dyDescent="0.15">
      <c r="N54" s="38">
        <v>780</v>
      </c>
      <c r="O54" s="26">
        <f t="shared" si="2"/>
        <v>1.5487053760427836</v>
      </c>
    </row>
    <row r="55" spans="14:15" ht="13" x14ac:dyDescent="0.15">
      <c r="N55" s="38">
        <v>795</v>
      </c>
      <c r="O55" s="26">
        <f t="shared" si="2"/>
        <v>1.5495693920886202</v>
      </c>
    </row>
    <row r="56" spans="14:15" ht="13" x14ac:dyDescent="0.15">
      <c r="N56" s="38">
        <v>810</v>
      </c>
      <c r="O56" s="26">
        <f t="shared" si="2"/>
        <v>1.5504326306440319</v>
      </c>
    </row>
    <row r="57" spans="14:15" ht="13" x14ac:dyDescent="0.15">
      <c r="N57" s="38">
        <v>825</v>
      </c>
      <c r="O57" s="26">
        <f t="shared" si="2"/>
        <v>1.5512950967481496</v>
      </c>
    </row>
    <row r="58" spans="14:15" ht="13" x14ac:dyDescent="0.15">
      <c r="N58" s="38">
        <v>840</v>
      </c>
      <c r="O58" s="26">
        <f t="shared" si="2"/>
        <v>1.5521567954032021</v>
      </c>
    </row>
    <row r="59" spans="14:15" ht="13" x14ac:dyDescent="0.15">
      <c r="N59" s="38">
        <v>855</v>
      </c>
      <c r="O59" s="26">
        <f t="shared" si="2"/>
        <v>1.5530177315748004</v>
      </c>
    </row>
    <row r="60" spans="14:15" ht="13" x14ac:dyDescent="0.15">
      <c r="N60" s="38">
        <v>870</v>
      </c>
      <c r="O60" s="26">
        <f t="shared" si="2"/>
        <v>1.5538779101921953</v>
      </c>
    </row>
    <row r="61" spans="14:15" ht="13" x14ac:dyDescent="0.15">
      <c r="N61" s="38">
        <v>885</v>
      </c>
      <c r="O61" s="26">
        <f t="shared" si="2"/>
        <v>1.5547373361485519</v>
      </c>
    </row>
    <row r="62" spans="14:15" ht="13" x14ac:dyDescent="0.15">
      <c r="N62" s="38">
        <v>900</v>
      </c>
      <c r="O62" s="26">
        <f t="shared" si="2"/>
        <v>1.5555960143012078</v>
      </c>
    </row>
    <row r="63" spans="14:15" ht="13" x14ac:dyDescent="0.15">
      <c r="N63" s="38">
        <v>915</v>
      </c>
      <c r="O63" s="26">
        <f t="shared" si="2"/>
        <v>1.5564539494719414</v>
      </c>
    </row>
    <row r="64" spans="14:15" ht="13" x14ac:dyDescent="0.15">
      <c r="N64" s="38">
        <v>930</v>
      </c>
      <c r="O64" s="26">
        <f t="shared" si="2"/>
        <v>1.5573111464472298</v>
      </c>
    </row>
    <row r="65" spans="14:15" ht="13" x14ac:dyDescent="0.15">
      <c r="N65" s="38">
        <v>945</v>
      </c>
      <c r="O65" s="26">
        <f t="shared" si="2"/>
        <v>1.5581676099785113</v>
      </c>
    </row>
    <row r="66" spans="14:15" ht="13" x14ac:dyDescent="0.15">
      <c r="N66" s="38">
        <v>960</v>
      </c>
      <c r="O66" s="26">
        <f t="shared" si="2"/>
        <v>1.5590233447824353</v>
      </c>
    </row>
    <row r="67" spans="14:15" ht="13" x14ac:dyDescent="0.15">
      <c r="N67" s="38">
        <v>975</v>
      </c>
      <c r="O67" s="26">
        <f t="shared" ref="O67:O130" si="3">$B$22-($B$26*EXP(-$B$23*N67))-($B$27*EXP(-$B$24*N67))-($B$28*EXP(-$B$25*N67))</f>
        <v>1.5598783555411266</v>
      </c>
    </row>
    <row r="68" spans="14:15" ht="13" x14ac:dyDescent="0.15">
      <c r="N68" s="38">
        <v>990</v>
      </c>
      <c r="O68" s="26">
        <f t="shared" si="3"/>
        <v>1.5607326469024327</v>
      </c>
    </row>
    <row r="69" spans="14:15" ht="13" x14ac:dyDescent="0.15">
      <c r="N69" s="38">
        <v>1005</v>
      </c>
      <c r="O69" s="26">
        <f t="shared" si="3"/>
        <v>1.561586223480175</v>
      </c>
    </row>
    <row r="70" spans="14:15" ht="13" x14ac:dyDescent="0.15">
      <c r="N70" s="38">
        <v>1020</v>
      </c>
      <c r="O70" s="26">
        <f t="shared" si="3"/>
        <v>1.5624390898544025</v>
      </c>
    </row>
    <row r="71" spans="14:15" ht="13" x14ac:dyDescent="0.15">
      <c r="N71" s="38">
        <v>1035</v>
      </c>
      <c r="O71" s="26">
        <f t="shared" si="3"/>
        <v>1.5632912505716376</v>
      </c>
    </row>
    <row r="72" spans="14:15" ht="13" x14ac:dyDescent="0.15">
      <c r="N72" s="38">
        <v>1050</v>
      </c>
      <c r="O72" s="26">
        <f t="shared" si="3"/>
        <v>1.5641427101451209</v>
      </c>
    </row>
    <row r="73" spans="14:15" ht="13" x14ac:dyDescent="0.15">
      <c r="N73" s="38">
        <v>1065</v>
      </c>
      <c r="O73" s="26">
        <f t="shared" si="3"/>
        <v>1.5649934730550568</v>
      </c>
    </row>
    <row r="74" spans="14:15" ht="13" x14ac:dyDescent="0.15">
      <c r="N74" s="38">
        <v>1080</v>
      </c>
      <c r="O74" s="26">
        <f t="shared" si="3"/>
        <v>1.5658435437488567</v>
      </c>
    </row>
    <row r="75" spans="14:15" ht="13" x14ac:dyDescent="0.15">
      <c r="N75" s="38">
        <v>1095</v>
      </c>
      <c r="O75" s="26">
        <f t="shared" si="3"/>
        <v>1.5666929266413741</v>
      </c>
    </row>
    <row r="76" spans="14:15" ht="13" x14ac:dyDescent="0.15">
      <c r="N76" s="38">
        <v>1110</v>
      </c>
      <c r="O76" s="26">
        <f t="shared" si="3"/>
        <v>1.5675416261151547</v>
      </c>
    </row>
    <row r="77" spans="14:15" ht="13" x14ac:dyDescent="0.15">
      <c r="N77" s="38">
        <v>1125</v>
      </c>
      <c r="O77" s="26">
        <f t="shared" si="3"/>
        <v>1.5683896465206608</v>
      </c>
    </row>
    <row r="78" spans="14:15" ht="13" x14ac:dyDescent="0.15">
      <c r="N78" s="38">
        <v>1140</v>
      </c>
      <c r="O78" s="26">
        <f t="shared" si="3"/>
        <v>1.5692369921765152</v>
      </c>
    </row>
    <row r="79" spans="14:15" ht="13" x14ac:dyDescent="0.15">
      <c r="N79" s="38">
        <v>1155</v>
      </c>
      <c r="O79" s="26">
        <f t="shared" si="3"/>
        <v>1.5700836673697323</v>
      </c>
    </row>
    <row r="80" spans="14:15" ht="13" x14ac:dyDescent="0.15">
      <c r="N80" s="38">
        <v>1170</v>
      </c>
      <c r="O80" s="26">
        <f t="shared" si="3"/>
        <v>1.5709296763559477</v>
      </c>
    </row>
    <row r="81" spans="14:15" ht="13" x14ac:dyDescent="0.15">
      <c r="N81" s="38">
        <v>1185</v>
      </c>
      <c r="O81" s="26">
        <f t="shared" si="3"/>
        <v>1.5717750233596526</v>
      </c>
    </row>
    <row r="82" spans="14:15" ht="13" x14ac:dyDescent="0.15">
      <c r="N82" s="38">
        <v>1200</v>
      </c>
      <c r="O82" s="26">
        <f t="shared" si="3"/>
        <v>1.5726197125744195</v>
      </c>
    </row>
    <row r="83" spans="14:15" ht="13" x14ac:dyDescent="0.15">
      <c r="N83" s="38">
        <v>1215</v>
      </c>
      <c r="O83" s="26">
        <f t="shared" si="3"/>
        <v>1.5734637481631282</v>
      </c>
    </row>
    <row r="84" spans="14:15" ht="13" x14ac:dyDescent="0.15">
      <c r="N84" s="38">
        <v>1230</v>
      </c>
      <c r="O84" s="26">
        <f t="shared" si="3"/>
        <v>1.5743071342581976</v>
      </c>
    </row>
    <row r="85" spans="14:15" ht="13" x14ac:dyDescent="0.15">
      <c r="N85" s="38">
        <v>1245</v>
      </c>
      <c r="O85" s="26">
        <f t="shared" si="3"/>
        <v>1.5751498749617987</v>
      </c>
    </row>
    <row r="86" spans="14:15" ht="13" x14ac:dyDescent="0.15">
      <c r="N86" s="38">
        <v>1260</v>
      </c>
      <c r="O86" s="26">
        <f t="shared" si="3"/>
        <v>1.575991974346084</v>
      </c>
    </row>
    <row r="87" spans="14:15" ht="13" x14ac:dyDescent="0.15">
      <c r="N87" s="38">
        <v>1275</v>
      </c>
      <c r="O87" s="26">
        <f t="shared" si="3"/>
        <v>1.5768334364534073</v>
      </c>
    </row>
    <row r="88" spans="14:15" ht="13" x14ac:dyDescent="0.15">
      <c r="N88" s="38">
        <v>1290</v>
      </c>
      <c r="O88" s="26">
        <f t="shared" si="3"/>
        <v>1.5776742652965394</v>
      </c>
    </row>
    <row r="89" spans="14:15" ht="13" x14ac:dyDescent="0.15">
      <c r="N89" s="38">
        <v>1305</v>
      </c>
      <c r="O89" s="26">
        <f t="shared" si="3"/>
        <v>1.5785144648588867</v>
      </c>
    </row>
    <row r="90" spans="14:15" ht="13" x14ac:dyDescent="0.15">
      <c r="N90" s="38">
        <v>1320</v>
      </c>
      <c r="O90" s="26">
        <f t="shared" si="3"/>
        <v>1.5793540390947047</v>
      </c>
    </row>
    <row r="91" spans="14:15" ht="13" x14ac:dyDescent="0.15">
      <c r="N91" s="38">
        <v>1335</v>
      </c>
      <c r="O91" s="26">
        <f t="shared" si="3"/>
        <v>1.5801929919293194</v>
      </c>
    </row>
    <row r="92" spans="14:15" ht="13" x14ac:dyDescent="0.15">
      <c r="N92" s="38">
        <v>1350</v>
      </c>
      <c r="O92" s="26">
        <f t="shared" si="3"/>
        <v>1.5810313272593275</v>
      </c>
    </row>
    <row r="93" spans="14:15" ht="13" x14ac:dyDescent="0.15">
      <c r="N93" s="38">
        <v>1365</v>
      </c>
      <c r="O93" s="26">
        <f t="shared" si="3"/>
        <v>1.581869048952818</v>
      </c>
    </row>
    <row r="94" spans="14:15" ht="13" x14ac:dyDescent="0.15">
      <c r="N94" s="38">
        <v>1380</v>
      </c>
      <c r="O94" s="26">
        <f t="shared" si="3"/>
        <v>1.5827061608495736</v>
      </c>
    </row>
    <row r="95" spans="14:15" ht="13" x14ac:dyDescent="0.15">
      <c r="N95" s="38">
        <v>1395</v>
      </c>
      <c r="O95" s="26">
        <f t="shared" si="3"/>
        <v>1.5835426667612857</v>
      </c>
    </row>
    <row r="96" spans="14:15" ht="13" x14ac:dyDescent="0.15">
      <c r="N96" s="38">
        <v>1410</v>
      </c>
      <c r="O96" s="26">
        <f t="shared" si="3"/>
        <v>1.5843785704717526</v>
      </c>
    </row>
    <row r="97" spans="14:15" ht="13" x14ac:dyDescent="0.15">
      <c r="N97" s="38">
        <v>1425</v>
      </c>
      <c r="O97" s="26">
        <f t="shared" si="3"/>
        <v>1.5852138757370904</v>
      </c>
    </row>
    <row r="98" spans="14:15" ht="13" x14ac:dyDescent="0.15">
      <c r="N98" s="38">
        <v>1440</v>
      </c>
      <c r="O98" s="26">
        <f t="shared" si="3"/>
        <v>1.5860485862859326</v>
      </c>
    </row>
    <row r="99" spans="14:15" ht="13" x14ac:dyDescent="0.15">
      <c r="N99" s="38">
        <v>1455</v>
      </c>
      <c r="O99" s="26">
        <f t="shared" si="3"/>
        <v>1.5868827058196349</v>
      </c>
    </row>
    <row r="100" spans="14:15" ht="13" x14ac:dyDescent="0.15">
      <c r="N100" s="38">
        <v>1470</v>
      </c>
      <c r="O100" s="26">
        <f t="shared" si="3"/>
        <v>1.5877162380124714</v>
      </c>
    </row>
    <row r="101" spans="14:15" ht="13" x14ac:dyDescent="0.15">
      <c r="N101" s="38">
        <v>1485</v>
      </c>
      <c r="O101" s="26">
        <f t="shared" si="3"/>
        <v>1.5885491865118366</v>
      </c>
    </row>
    <row r="102" spans="14:15" ht="13" x14ac:dyDescent="0.15">
      <c r="N102" s="38">
        <v>1500</v>
      </c>
      <c r="O102" s="26">
        <f t="shared" si="3"/>
        <v>1.5893815549384431</v>
      </c>
    </row>
    <row r="103" spans="14:15" ht="13" x14ac:dyDescent="0.15">
      <c r="N103" s="38">
        <v>1515</v>
      </c>
      <c r="O103" s="26">
        <f t="shared" si="3"/>
        <v>1.5902133468865074</v>
      </c>
    </row>
    <row r="104" spans="14:15" ht="13" x14ac:dyDescent="0.15">
      <c r="N104" s="38">
        <v>1530</v>
      </c>
      <c r="O104" s="26">
        <f t="shared" si="3"/>
        <v>1.5910445659239647</v>
      </c>
    </row>
    <row r="105" spans="14:15" ht="13" x14ac:dyDescent="0.15">
      <c r="N105" s="38">
        <v>1545</v>
      </c>
      <c r="O105" s="26">
        <f t="shared" si="3"/>
        <v>1.5918752155926397</v>
      </c>
    </row>
    <row r="106" spans="14:15" ht="13" x14ac:dyDescent="0.15">
      <c r="N106" s="38">
        <v>1560</v>
      </c>
      <c r="O106" s="26">
        <f t="shared" si="3"/>
        <v>1.5927052994084532</v>
      </c>
    </row>
    <row r="107" spans="14:15" ht="13" x14ac:dyDescent="0.15">
      <c r="N107" s="38">
        <v>1575</v>
      </c>
      <c r="O107" s="26">
        <f t="shared" si="3"/>
        <v>1.5935348208616054</v>
      </c>
    </row>
    <row r="108" spans="14:15" ht="13" x14ac:dyDescent="0.15">
      <c r="N108" s="38">
        <v>1590</v>
      </c>
      <c r="O108" s="26">
        <f t="shared" si="3"/>
        <v>1.5943637834167657</v>
      </c>
    </row>
    <row r="109" spans="14:15" ht="13" x14ac:dyDescent="0.15">
      <c r="N109" s="38">
        <v>1605</v>
      </c>
      <c r="O109" s="26">
        <f t="shared" si="3"/>
        <v>1.595192190513262</v>
      </c>
    </row>
    <row r="110" spans="14:15" ht="13" x14ac:dyDescent="0.15">
      <c r="N110" s="38">
        <v>1620</v>
      </c>
      <c r="O110" s="26">
        <f t="shared" si="3"/>
        <v>1.5960200455652638</v>
      </c>
    </row>
    <row r="111" spans="14:15" ht="13" x14ac:dyDescent="0.15">
      <c r="N111" s="38">
        <v>1635</v>
      </c>
      <c r="O111" s="26">
        <f t="shared" si="3"/>
        <v>1.5968473519619684</v>
      </c>
    </row>
    <row r="112" spans="14:15" ht="13" x14ac:dyDescent="0.15">
      <c r="N112" s="38">
        <v>1650</v>
      </c>
      <c r="O112" s="26">
        <f t="shared" si="3"/>
        <v>1.5976741130677858</v>
      </c>
    </row>
    <row r="113" spans="14:15" ht="13" x14ac:dyDescent="0.15">
      <c r="N113" s="38">
        <v>1665</v>
      </c>
      <c r="O113" s="26">
        <f t="shared" si="3"/>
        <v>1.5985003322225149</v>
      </c>
    </row>
    <row r="114" spans="14:15" ht="13" x14ac:dyDescent="0.15">
      <c r="N114" s="38">
        <v>1680</v>
      </c>
      <c r="O114" s="26">
        <f t="shared" si="3"/>
        <v>1.599326012741531</v>
      </c>
    </row>
    <row r="115" spans="14:15" ht="13" x14ac:dyDescent="0.15">
      <c r="N115" s="38">
        <v>1695</v>
      </c>
      <c r="O115" s="26">
        <f t="shared" si="3"/>
        <v>1.6001511579159606</v>
      </c>
    </row>
    <row r="116" spans="14:15" ht="13" x14ac:dyDescent="0.15">
      <c r="N116" s="38">
        <v>1710</v>
      </c>
      <c r="O116" s="26">
        <f t="shared" si="3"/>
        <v>1.6009757710128616</v>
      </c>
    </row>
    <row r="117" spans="14:15" ht="13" x14ac:dyDescent="0.15">
      <c r="N117" s="38">
        <v>1725</v>
      </c>
      <c r="O117" s="26">
        <f t="shared" si="3"/>
        <v>1.6017998552753969</v>
      </c>
    </row>
    <row r="118" spans="14:15" ht="13" x14ac:dyDescent="0.15">
      <c r="N118" s="38">
        <v>1740</v>
      </c>
      <c r="O118" s="26">
        <f t="shared" si="3"/>
        <v>1.6026234139230127</v>
      </c>
    </row>
    <row r="119" spans="14:15" ht="13" x14ac:dyDescent="0.15">
      <c r="N119" s="38">
        <v>1755</v>
      </c>
      <c r="O119" s="26">
        <f t="shared" si="3"/>
        <v>1.6034464501516128</v>
      </c>
    </row>
    <row r="120" spans="14:15" ht="13" x14ac:dyDescent="0.15">
      <c r="N120" s="38">
        <v>1770</v>
      </c>
      <c r="O120" s="26">
        <f t="shared" si="3"/>
        <v>1.6042689671337271</v>
      </c>
    </row>
    <row r="121" spans="14:15" ht="13" x14ac:dyDescent="0.15">
      <c r="N121" s="38">
        <v>1785</v>
      </c>
      <c r="O121" s="26">
        <f t="shared" si="3"/>
        <v>1.6050909680186889</v>
      </c>
    </row>
    <row r="122" spans="14:15" ht="13" x14ac:dyDescent="0.15">
      <c r="N122" s="38">
        <v>1800</v>
      </c>
      <c r="O122" s="26">
        <f t="shared" si="3"/>
        <v>1.6059124559328</v>
      </c>
    </row>
    <row r="123" spans="14:15" ht="13" x14ac:dyDescent="0.15">
      <c r="N123" s="38">
        <v>1815</v>
      </c>
      <c r="O123" s="26">
        <f t="shared" si="3"/>
        <v>1.6067334339795032</v>
      </c>
    </row>
    <row r="124" spans="14:15" ht="13" x14ac:dyDescent="0.15">
      <c r="N124" s="38">
        <v>1830</v>
      </c>
      <c r="O124" s="26">
        <f t="shared" si="3"/>
        <v>1.6075539052395493</v>
      </c>
    </row>
    <row r="125" spans="14:15" ht="13" x14ac:dyDescent="0.15">
      <c r="N125" s="38">
        <v>1845</v>
      </c>
      <c r="O125" s="26">
        <f t="shared" si="3"/>
        <v>1.6083738727711605</v>
      </c>
    </row>
    <row r="126" spans="14:15" ht="13" x14ac:dyDescent="0.15">
      <c r="N126" s="38">
        <v>1860</v>
      </c>
      <c r="O126" s="26">
        <f t="shared" si="3"/>
        <v>1.6091933396102007</v>
      </c>
    </row>
    <row r="127" spans="14:15" ht="13" x14ac:dyDescent="0.15">
      <c r="N127" s="38">
        <v>1875</v>
      </c>
      <c r="O127" s="26">
        <f t="shared" si="3"/>
        <v>1.6100123087703349</v>
      </c>
    </row>
    <row r="128" spans="14:15" ht="13" x14ac:dyDescent="0.15">
      <c r="N128" s="38">
        <v>1890</v>
      </c>
      <c r="O128" s="26">
        <f t="shared" si="3"/>
        <v>1.6108307832431974</v>
      </c>
    </row>
    <row r="129" spans="14:15" ht="13" x14ac:dyDescent="0.15">
      <c r="N129" s="38">
        <v>1905</v>
      </c>
      <c r="O129" s="26">
        <f t="shared" si="3"/>
        <v>1.611648765998547</v>
      </c>
    </row>
    <row r="130" spans="14:15" ht="13" x14ac:dyDescent="0.15">
      <c r="N130" s="38">
        <v>1920</v>
      </c>
      <c r="O130" s="26">
        <f t="shared" si="3"/>
        <v>1.6124662599844326</v>
      </c>
    </row>
    <row r="131" spans="14:15" ht="13" x14ac:dyDescent="0.15">
      <c r="N131" s="38">
        <v>1935</v>
      </c>
      <c r="O131" s="26">
        <f t="shared" ref="O131:O194" si="4">$B$22-($B$26*EXP(-$B$23*N131))-($B$27*EXP(-$B$24*N131))-($B$28*EXP(-$B$25*N131))</f>
        <v>1.6132832681273479</v>
      </c>
    </row>
    <row r="132" spans="14:15" ht="13" x14ac:dyDescent="0.15">
      <c r="N132" s="38">
        <v>1950</v>
      </c>
      <c r="O132" s="26">
        <f t="shared" si="4"/>
        <v>1.6140997933323993</v>
      </c>
    </row>
    <row r="133" spans="14:15" ht="13" x14ac:dyDescent="0.15">
      <c r="N133" s="38">
        <v>1965</v>
      </c>
      <c r="O133" s="26">
        <f t="shared" si="4"/>
        <v>1.6149158384834461</v>
      </c>
    </row>
    <row r="134" spans="14:15" ht="13" x14ac:dyDescent="0.15">
      <c r="N134" s="38">
        <v>1980</v>
      </c>
      <c r="O134" s="26">
        <f t="shared" si="4"/>
        <v>1.6157314064432731</v>
      </c>
    </row>
    <row r="135" spans="14:15" ht="13" x14ac:dyDescent="0.15">
      <c r="N135" s="38">
        <v>1995</v>
      </c>
      <c r="O135" s="26">
        <f t="shared" si="4"/>
        <v>1.6165465000537349</v>
      </c>
    </row>
    <row r="136" spans="14:15" ht="13" x14ac:dyDescent="0.15">
      <c r="N136" s="38">
        <v>2010</v>
      </c>
      <c r="O136" s="26">
        <f t="shared" si="4"/>
        <v>1.6173611221359172</v>
      </c>
    </row>
    <row r="137" spans="14:15" ht="13" x14ac:dyDescent="0.15">
      <c r="N137" s="38">
        <v>2025</v>
      </c>
      <c r="O137" s="26">
        <f t="shared" si="4"/>
        <v>1.6181752754902794</v>
      </c>
    </row>
    <row r="138" spans="14:15" ht="13" x14ac:dyDescent="0.15">
      <c r="N138" s="38">
        <v>2040</v>
      </c>
      <c r="O138" s="26">
        <f t="shared" si="4"/>
        <v>1.6189889628968128</v>
      </c>
    </row>
    <row r="139" spans="14:15" ht="13" x14ac:dyDescent="0.15">
      <c r="N139" s="38">
        <v>2055</v>
      </c>
      <c r="O139" s="26">
        <f t="shared" si="4"/>
        <v>1.6198021871151926</v>
      </c>
    </row>
    <row r="140" spans="14:15" ht="13" x14ac:dyDescent="0.15">
      <c r="N140" s="38">
        <v>2070</v>
      </c>
      <c r="O140" s="26">
        <f t="shared" si="4"/>
        <v>1.620614950884919</v>
      </c>
    </row>
    <row r="141" spans="14:15" ht="13" x14ac:dyDescent="0.15">
      <c r="N141" s="38">
        <v>2085</v>
      </c>
      <c r="O141" s="26">
        <f t="shared" si="4"/>
        <v>1.6214272569254726</v>
      </c>
    </row>
    <row r="142" spans="14:15" ht="13" x14ac:dyDescent="0.15">
      <c r="N142" s="38">
        <v>2100</v>
      </c>
      <c r="O142" s="26">
        <f t="shared" si="4"/>
        <v>1.6222391079364584</v>
      </c>
    </row>
    <row r="143" spans="14:15" ht="13" x14ac:dyDescent="0.15">
      <c r="N143" s="38">
        <v>2115</v>
      </c>
      <c r="O143" s="26">
        <f t="shared" si="4"/>
        <v>1.6230505065977523</v>
      </c>
    </row>
    <row r="144" spans="14:15" ht="13" x14ac:dyDescent="0.15">
      <c r="N144" s="38">
        <v>2130</v>
      </c>
      <c r="O144" s="26">
        <f t="shared" si="4"/>
        <v>1.6238614555696431</v>
      </c>
    </row>
    <row r="145" spans="14:15" ht="13" x14ac:dyDescent="0.15">
      <c r="N145" s="38">
        <v>2145</v>
      </c>
      <c r="O145" s="26">
        <f t="shared" si="4"/>
        <v>1.6246719574929802</v>
      </c>
    </row>
    <row r="146" spans="14:15" ht="13" x14ac:dyDescent="0.15">
      <c r="N146" s="38">
        <v>2160</v>
      </c>
      <c r="O146" s="26">
        <f t="shared" si="4"/>
        <v>1.6254820149893145</v>
      </c>
    </row>
    <row r="147" spans="14:15" ht="13" x14ac:dyDescent="0.15">
      <c r="N147" s="38">
        <v>2175</v>
      </c>
      <c r="O147" s="26">
        <f t="shared" si="4"/>
        <v>1.62629163066104</v>
      </c>
    </row>
    <row r="148" spans="14:15" ht="13" x14ac:dyDescent="0.15">
      <c r="N148" s="38">
        <v>2190</v>
      </c>
      <c r="O148" s="26">
        <f t="shared" si="4"/>
        <v>1.6271008070915336</v>
      </c>
    </row>
    <row r="149" spans="14:15" ht="13" x14ac:dyDescent="0.15">
      <c r="N149" s="38">
        <v>2205</v>
      </c>
      <c r="O149" s="26">
        <f t="shared" si="4"/>
        <v>1.627909546845296</v>
      </c>
    </row>
    <row r="150" spans="14:15" ht="13" x14ac:dyDescent="0.15">
      <c r="N150" s="38">
        <v>2220</v>
      </c>
      <c r="O150" s="26">
        <f t="shared" si="4"/>
        <v>1.6287178524680881</v>
      </c>
    </row>
    <row r="151" spans="14:15" ht="13" x14ac:dyDescent="0.15">
      <c r="N151" s="38">
        <v>2235</v>
      </c>
      <c r="O151" s="26">
        <f t="shared" si="4"/>
        <v>1.6295257264870733</v>
      </c>
    </row>
    <row r="152" spans="14:15" ht="13" x14ac:dyDescent="0.15">
      <c r="N152" s="38">
        <v>2250</v>
      </c>
      <c r="O152" s="26">
        <f t="shared" si="4"/>
        <v>1.630333171410947</v>
      </c>
    </row>
    <row r="153" spans="14:15" ht="13" x14ac:dyDescent="0.15">
      <c r="N153" s="38">
        <v>2265</v>
      </c>
      <c r="O153" s="26">
        <f t="shared" si="4"/>
        <v>1.631140189730079</v>
      </c>
    </row>
    <row r="154" spans="14:15" ht="13" x14ac:dyDescent="0.15">
      <c r="N154" s="38">
        <v>2280</v>
      </c>
      <c r="O154" s="26">
        <f t="shared" si="4"/>
        <v>1.6319467839166411</v>
      </c>
    </row>
    <row r="155" spans="14:15" ht="13" x14ac:dyDescent="0.15">
      <c r="N155" s="38">
        <v>2295</v>
      </c>
      <c r="O155" s="26">
        <f t="shared" si="4"/>
        <v>1.6327529564247465</v>
      </c>
    </row>
    <row r="156" spans="14:15" ht="13" x14ac:dyDescent="0.15">
      <c r="N156" s="38">
        <v>2310</v>
      </c>
      <c r="O156" s="26">
        <f t="shared" si="4"/>
        <v>1.6335587096905817</v>
      </c>
    </row>
    <row r="157" spans="14:15" ht="13" x14ac:dyDescent="0.15">
      <c r="N157" s="38">
        <v>2325</v>
      </c>
      <c r="O157" s="26">
        <f t="shared" si="4"/>
        <v>1.6343640461325313</v>
      </c>
    </row>
    <row r="158" spans="14:15" ht="13" x14ac:dyDescent="0.15">
      <c r="N158" s="38">
        <v>2340</v>
      </c>
      <c r="O158" s="26">
        <f t="shared" si="4"/>
        <v>1.6351689681513175</v>
      </c>
    </row>
    <row r="159" spans="14:15" ht="13" x14ac:dyDescent="0.15">
      <c r="N159" s="38">
        <v>2355</v>
      </c>
      <c r="O159" s="26">
        <f t="shared" si="4"/>
        <v>1.6359734781301256</v>
      </c>
    </row>
    <row r="160" spans="14:15" ht="13" x14ac:dyDescent="0.15">
      <c r="N160" s="38">
        <v>2370</v>
      </c>
      <c r="O160" s="26">
        <f t="shared" si="4"/>
        <v>1.6367775784347316</v>
      </c>
    </row>
    <row r="161" spans="14:15" ht="13" x14ac:dyDescent="0.15">
      <c r="N161" s="38">
        <v>2385</v>
      </c>
      <c r="O161" s="26">
        <f t="shared" si="4"/>
        <v>1.6375812714136302</v>
      </c>
    </row>
    <row r="162" spans="14:15" ht="13" x14ac:dyDescent="0.15">
      <c r="N162" s="38">
        <v>2400</v>
      </c>
      <c r="O162" s="26">
        <f t="shared" si="4"/>
        <v>1.6383845593981672</v>
      </c>
    </row>
    <row r="163" spans="14:15" ht="13" x14ac:dyDescent="0.15">
      <c r="N163" s="38">
        <v>2415</v>
      </c>
      <c r="O163" s="26">
        <f t="shared" si="4"/>
        <v>1.6391874447026549</v>
      </c>
    </row>
    <row r="164" spans="14:15" ht="13" x14ac:dyDescent="0.15">
      <c r="N164" s="38">
        <v>2430</v>
      </c>
      <c r="O164" s="26">
        <f t="shared" si="4"/>
        <v>1.6399899296245071</v>
      </c>
    </row>
    <row r="165" spans="14:15" ht="13" x14ac:dyDescent="0.15">
      <c r="N165" s="38">
        <v>2445</v>
      </c>
      <c r="O165" s="26">
        <f t="shared" si="4"/>
        <v>1.6407920164443581</v>
      </c>
    </row>
    <row r="166" spans="14:15" ht="13" x14ac:dyDescent="0.15">
      <c r="N166" s="38">
        <v>2460</v>
      </c>
      <c r="O166" s="26">
        <f t="shared" si="4"/>
        <v>1.6415937074261846</v>
      </c>
    </row>
    <row r="167" spans="14:15" ht="13" x14ac:dyDescent="0.15">
      <c r="N167" s="38">
        <v>2475</v>
      </c>
      <c r="O167" s="26">
        <f t="shared" si="4"/>
        <v>1.6423950048174323</v>
      </c>
    </row>
    <row r="168" spans="14:15" ht="13" x14ac:dyDescent="0.15">
      <c r="N168" s="38">
        <v>2490</v>
      </c>
      <c r="O168" s="26">
        <f t="shared" si="4"/>
        <v>1.6431959108491334</v>
      </c>
    </row>
    <row r="169" spans="14:15" ht="13" x14ac:dyDescent="0.15">
      <c r="N169" s="38">
        <v>2505</v>
      </c>
      <c r="O169" s="26">
        <f t="shared" si="4"/>
        <v>1.6439964277360284</v>
      </c>
    </row>
    <row r="170" spans="14:15" ht="13" x14ac:dyDescent="0.15">
      <c r="N170" s="38">
        <v>2520</v>
      </c>
      <c r="O170" s="26">
        <f t="shared" si="4"/>
        <v>1.6447965576766874</v>
      </c>
    </row>
    <row r="171" spans="14:15" ht="13" x14ac:dyDescent="0.15">
      <c r="N171" s="38">
        <v>2535</v>
      </c>
      <c r="O171" s="26">
        <f t="shared" si="4"/>
        <v>1.6455963028536242</v>
      </c>
    </row>
    <row r="172" spans="14:15" ht="13" x14ac:dyDescent="0.15">
      <c r="N172" s="38">
        <v>2550</v>
      </c>
      <c r="O172" s="26">
        <f t="shared" si="4"/>
        <v>1.6463956654334195</v>
      </c>
    </row>
    <row r="173" spans="14:15" ht="13" x14ac:dyDescent="0.15">
      <c r="N173" s="38">
        <v>2565</v>
      </c>
      <c r="O173" s="26">
        <f t="shared" si="4"/>
        <v>1.6471946475668338</v>
      </c>
    </row>
    <row r="174" spans="14:15" ht="13" x14ac:dyDescent="0.15">
      <c r="N174" s="38">
        <v>2580</v>
      </c>
      <c r="O174" s="26">
        <f t="shared" si="4"/>
        <v>1.6479932513889253</v>
      </c>
    </row>
    <row r="175" spans="14:15" ht="13" x14ac:dyDescent="0.15">
      <c r="N175" s="38">
        <v>2595</v>
      </c>
      <c r="O175" s="26">
        <f t="shared" si="4"/>
        <v>1.6487914790191658</v>
      </c>
    </row>
    <row r="176" spans="14:15" ht="13" x14ac:dyDescent="0.15">
      <c r="N176" s="38">
        <v>2610</v>
      </c>
      <c r="O176" s="26">
        <f t="shared" si="4"/>
        <v>1.6495893325615505</v>
      </c>
    </row>
    <row r="177" spans="14:15" ht="13" x14ac:dyDescent="0.15">
      <c r="N177" s="38">
        <v>2625</v>
      </c>
      <c r="O177" s="26">
        <f t="shared" si="4"/>
        <v>1.6503868141047189</v>
      </c>
    </row>
    <row r="178" spans="14:15" ht="13" x14ac:dyDescent="0.15">
      <c r="N178" s="38">
        <v>2640</v>
      </c>
      <c r="O178" s="26">
        <f t="shared" si="4"/>
        <v>1.6511839257220613</v>
      </c>
    </row>
    <row r="179" spans="14:15" ht="13" x14ac:dyDescent="0.15">
      <c r="N179" s="38">
        <v>2655</v>
      </c>
      <c r="O179" s="26">
        <f t="shared" si="4"/>
        <v>1.6519806694718335</v>
      </c>
    </row>
    <row r="180" spans="14:15" ht="13" x14ac:dyDescent="0.15">
      <c r="N180" s="38">
        <v>2670</v>
      </c>
      <c r="O180" s="26">
        <f t="shared" si="4"/>
        <v>1.6527770473972696</v>
      </c>
    </row>
    <row r="181" spans="14:15" ht="13" x14ac:dyDescent="0.15">
      <c r="N181" s="38">
        <v>2685</v>
      </c>
      <c r="O181" s="26">
        <f t="shared" si="4"/>
        <v>1.6535730615266839</v>
      </c>
    </row>
    <row r="182" spans="14:15" ht="13" x14ac:dyDescent="0.15">
      <c r="N182" s="38">
        <v>2700</v>
      </c>
      <c r="O182" s="26">
        <f t="shared" si="4"/>
        <v>1.6543687138735921</v>
      </c>
    </row>
    <row r="183" spans="14:15" ht="13" x14ac:dyDescent="0.15">
      <c r="N183" s="38">
        <v>2715</v>
      </c>
      <c r="O183" s="26">
        <f t="shared" si="4"/>
        <v>1.6551640064368121</v>
      </c>
    </row>
    <row r="184" spans="14:15" ht="13" x14ac:dyDescent="0.15">
      <c r="N184" s="38">
        <v>2730</v>
      </c>
      <c r="O184" s="26">
        <f t="shared" si="4"/>
        <v>1.6559589412005753</v>
      </c>
    </row>
    <row r="185" spans="14:15" ht="13" x14ac:dyDescent="0.15">
      <c r="N185" s="38">
        <v>2745</v>
      </c>
      <c r="O185" s="26">
        <f t="shared" si="4"/>
        <v>1.656753520134628</v>
      </c>
    </row>
    <row r="186" spans="14:15" ht="13" x14ac:dyDescent="0.15">
      <c r="N186" s="38">
        <v>2760</v>
      </c>
      <c r="O186" s="26">
        <f t="shared" si="4"/>
        <v>1.6575477451943472</v>
      </c>
    </row>
    <row r="187" spans="14:15" ht="13" x14ac:dyDescent="0.15">
      <c r="N187" s="38">
        <v>2775</v>
      </c>
      <c r="O187" s="26">
        <f t="shared" si="4"/>
        <v>1.6583416183208364</v>
      </c>
    </row>
    <row r="188" spans="14:15" ht="13" x14ac:dyDescent="0.15">
      <c r="N188" s="38">
        <v>2790</v>
      </c>
      <c r="O188" s="26">
        <f t="shared" si="4"/>
        <v>1.6591351414410394</v>
      </c>
    </row>
    <row r="189" spans="14:15" ht="13" x14ac:dyDescent="0.15">
      <c r="N189" s="38">
        <v>2805</v>
      </c>
      <c r="O189" s="26">
        <f t="shared" si="4"/>
        <v>1.6599283164678322</v>
      </c>
    </row>
    <row r="190" spans="14:15" ht="13" x14ac:dyDescent="0.15">
      <c r="N190" s="38">
        <v>2820</v>
      </c>
      <c r="O190" s="26">
        <f t="shared" si="4"/>
        <v>1.6607211453001405</v>
      </c>
    </row>
    <row r="191" spans="14:15" ht="13" x14ac:dyDescent="0.15">
      <c r="N191" s="38">
        <v>2835</v>
      </c>
      <c r="O191" s="26">
        <f t="shared" si="4"/>
        <v>1.6615136298230322</v>
      </c>
    </row>
    <row r="192" spans="14:15" ht="13" x14ac:dyDescent="0.15">
      <c r="N192" s="38">
        <v>2850</v>
      </c>
      <c r="O192" s="26">
        <f t="shared" si="4"/>
        <v>1.6623057719078203</v>
      </c>
    </row>
    <row r="193" spans="14:15" ht="13" x14ac:dyDescent="0.15">
      <c r="N193" s="38">
        <v>2865</v>
      </c>
      <c r="O193" s="26">
        <f t="shared" si="4"/>
        <v>1.6630975734121689</v>
      </c>
    </row>
    <row r="194" spans="14:15" ht="13" x14ac:dyDescent="0.15">
      <c r="N194" s="38">
        <v>2880</v>
      </c>
      <c r="O194" s="26">
        <f t="shared" si="4"/>
        <v>1.6638890361801844</v>
      </c>
    </row>
    <row r="195" spans="14:15" ht="13" x14ac:dyDescent="0.15">
      <c r="N195" s="38">
        <v>2895</v>
      </c>
      <c r="O195" s="26">
        <f t="shared" ref="O195:O258" si="5">$B$22-($B$26*EXP(-$B$23*N195))-($B$27*EXP(-$B$24*N195))-($B$28*EXP(-$B$25*N195))</f>
        <v>1.6646801620425284</v>
      </c>
    </row>
    <row r="196" spans="14:15" ht="13" x14ac:dyDescent="0.15">
      <c r="N196" s="38">
        <v>2910</v>
      </c>
      <c r="O196" s="26">
        <f t="shared" si="5"/>
        <v>1.6654709528164995</v>
      </c>
    </row>
    <row r="197" spans="14:15" ht="13" x14ac:dyDescent="0.15">
      <c r="N197" s="38">
        <v>2925</v>
      </c>
      <c r="O197" s="26">
        <f t="shared" si="5"/>
        <v>1.6662614103061459</v>
      </c>
    </row>
    <row r="198" spans="14:15" ht="13" x14ac:dyDescent="0.15">
      <c r="N198" s="38">
        <v>2940</v>
      </c>
      <c r="O198" s="26">
        <f t="shared" si="5"/>
        <v>1.6670515363023561</v>
      </c>
    </row>
    <row r="199" spans="14:15" ht="13" x14ac:dyDescent="0.15">
      <c r="N199" s="38">
        <v>2955</v>
      </c>
      <c r="O199" s="26">
        <f t="shared" si="5"/>
        <v>1.6678413325829551</v>
      </c>
    </row>
    <row r="200" spans="14:15" ht="13" x14ac:dyDescent="0.15">
      <c r="N200" s="38">
        <v>2970</v>
      </c>
      <c r="O200" s="26">
        <f t="shared" si="5"/>
        <v>1.6686308009128004</v>
      </c>
    </row>
    <row r="201" spans="14:15" ht="13" x14ac:dyDescent="0.15">
      <c r="N201" s="38">
        <v>2985</v>
      </c>
      <c r="O201" s="26">
        <f t="shared" si="5"/>
        <v>1.6694199430438807</v>
      </c>
    </row>
    <row r="202" spans="14:15" ht="13" x14ac:dyDescent="0.15">
      <c r="N202" s="38">
        <v>3000</v>
      </c>
      <c r="O202" s="26">
        <f t="shared" si="5"/>
        <v>1.6702087607154068</v>
      </c>
    </row>
    <row r="203" spans="14:15" ht="13" x14ac:dyDescent="0.15">
      <c r="N203" s="38">
        <v>3015</v>
      </c>
      <c r="O203" s="26">
        <f t="shared" si="5"/>
        <v>1.6709972556539041</v>
      </c>
    </row>
    <row r="204" spans="14:15" ht="13" x14ac:dyDescent="0.15">
      <c r="N204" s="38">
        <v>3030</v>
      </c>
      <c r="O204" s="26">
        <f t="shared" si="5"/>
        <v>1.6717854295733101</v>
      </c>
    </row>
    <row r="205" spans="14:15" ht="13" x14ac:dyDescent="0.15">
      <c r="N205" s="38">
        <v>3045</v>
      </c>
      <c r="O205" s="26">
        <f t="shared" si="5"/>
        <v>1.6725732841750656</v>
      </c>
    </row>
    <row r="206" spans="14:15" ht="13" x14ac:dyDescent="0.15">
      <c r="N206" s="38">
        <v>3060</v>
      </c>
      <c r="O206" s="26">
        <f t="shared" si="5"/>
        <v>1.6733608211482025</v>
      </c>
    </row>
    <row r="207" spans="14:15" ht="13" x14ac:dyDescent="0.15">
      <c r="N207" s="38">
        <v>3075</v>
      </c>
      <c r="O207" s="26">
        <f t="shared" si="5"/>
        <v>1.6741480421694401</v>
      </c>
    </row>
    <row r="208" spans="14:15" ht="13" x14ac:dyDescent="0.15">
      <c r="N208" s="38">
        <v>3090</v>
      </c>
      <c r="O208" s="26">
        <f t="shared" si="5"/>
        <v>1.6749349489032692</v>
      </c>
    </row>
    <row r="209" spans="14:15" ht="13" x14ac:dyDescent="0.15">
      <c r="N209" s="38">
        <v>3105</v>
      </c>
      <c r="O209" s="26">
        <f t="shared" si="5"/>
        <v>1.6757215430020516</v>
      </c>
    </row>
    <row r="210" spans="14:15" ht="13" x14ac:dyDescent="0.15">
      <c r="N210" s="38">
        <v>3120</v>
      </c>
      <c r="O210" s="26">
        <f t="shared" si="5"/>
        <v>1.6765078261060955</v>
      </c>
    </row>
    <row r="211" spans="14:15" ht="13" x14ac:dyDescent="0.15">
      <c r="N211" s="38">
        <v>3135</v>
      </c>
      <c r="O211" s="26">
        <f t="shared" si="5"/>
        <v>1.6772937998437589</v>
      </c>
    </row>
    <row r="212" spans="14:15" ht="13" x14ac:dyDescent="0.15">
      <c r="N212" s="38">
        <v>3150</v>
      </c>
      <c r="O212" s="26">
        <f t="shared" si="5"/>
        <v>1.6780794658315257</v>
      </c>
    </row>
    <row r="213" spans="14:15" ht="13" x14ac:dyDescent="0.15">
      <c r="N213" s="38">
        <v>3165</v>
      </c>
      <c r="O213" s="26">
        <f t="shared" si="5"/>
        <v>1.678864825674097</v>
      </c>
    </row>
    <row r="214" spans="14:15" ht="13" x14ac:dyDescent="0.15">
      <c r="N214" s="38">
        <v>3180</v>
      </c>
      <c r="O214" s="26">
        <f t="shared" si="5"/>
        <v>1.6796498809644804</v>
      </c>
    </row>
    <row r="215" spans="14:15" ht="13" x14ac:dyDescent="0.15">
      <c r="N215" s="38">
        <v>3195</v>
      </c>
      <c r="O215" s="26">
        <f t="shared" si="5"/>
        <v>1.6804346332840678</v>
      </c>
    </row>
    <row r="216" spans="14:15" ht="13" x14ac:dyDescent="0.15">
      <c r="N216" s="38">
        <v>3210</v>
      </c>
      <c r="O216" s="26">
        <f t="shared" si="5"/>
        <v>1.6812190842027315</v>
      </c>
    </row>
    <row r="217" spans="14:15" ht="13" x14ac:dyDescent="0.15">
      <c r="N217" s="38">
        <v>3225</v>
      </c>
      <c r="O217" s="26">
        <f t="shared" si="5"/>
        <v>1.6820032352789003</v>
      </c>
    </row>
    <row r="218" spans="14:15" ht="13" x14ac:dyDescent="0.15">
      <c r="N218" s="38">
        <v>3240</v>
      </c>
      <c r="O218" s="26">
        <f t="shared" si="5"/>
        <v>1.6827870880596434</v>
      </c>
    </row>
    <row r="219" spans="14:15" ht="13" x14ac:dyDescent="0.15">
      <c r="N219" s="38">
        <v>3255</v>
      </c>
      <c r="O219" s="26">
        <f t="shared" si="5"/>
        <v>1.6835706440807634</v>
      </c>
    </row>
    <row r="220" spans="14:15" ht="13" x14ac:dyDescent="0.15">
      <c r="N220" s="38">
        <v>3270</v>
      </c>
      <c r="O220" s="26">
        <f t="shared" si="5"/>
        <v>1.6843539048668656</v>
      </c>
    </row>
    <row r="221" spans="14:15" ht="13" x14ac:dyDescent="0.15">
      <c r="N221" s="38">
        <v>3285</v>
      </c>
      <c r="O221" s="26">
        <f t="shared" si="5"/>
        <v>1.6851368719314479</v>
      </c>
    </row>
    <row r="222" spans="14:15" ht="13" x14ac:dyDescent="0.15">
      <c r="N222" s="38">
        <v>3300</v>
      </c>
      <c r="O222" s="26">
        <f t="shared" si="5"/>
        <v>1.6859195467769847</v>
      </c>
    </row>
    <row r="223" spans="14:15" ht="13" x14ac:dyDescent="0.15">
      <c r="N223" s="38">
        <v>3315</v>
      </c>
      <c r="O223" s="26">
        <f t="shared" si="5"/>
        <v>1.6867019308949986</v>
      </c>
    </row>
    <row r="224" spans="14:15" ht="13" x14ac:dyDescent="0.15">
      <c r="N224" s="38">
        <v>3330</v>
      </c>
      <c r="O224" s="26">
        <f t="shared" si="5"/>
        <v>1.6874840257661505</v>
      </c>
    </row>
    <row r="225" spans="14:15" ht="13" x14ac:dyDescent="0.15">
      <c r="N225" s="38">
        <v>3345</v>
      </c>
      <c r="O225" s="26">
        <f t="shared" si="5"/>
        <v>1.6882658328603135</v>
      </c>
    </row>
    <row r="226" spans="14:15" ht="13" x14ac:dyDescent="0.15">
      <c r="N226" s="38">
        <v>3360</v>
      </c>
      <c r="O226" s="26">
        <f t="shared" si="5"/>
        <v>1.6890473536366528</v>
      </c>
    </row>
    <row r="227" spans="14:15" ht="13" x14ac:dyDescent="0.15">
      <c r="N227" s="38">
        <v>3375</v>
      </c>
      <c r="O227" s="26">
        <f t="shared" si="5"/>
        <v>1.6898285895437066</v>
      </c>
    </row>
    <row r="228" spans="14:15" ht="13" x14ac:dyDescent="0.15">
      <c r="N228" s="38">
        <v>3390</v>
      </c>
      <c r="O228" s="26">
        <f t="shared" si="5"/>
        <v>1.6906095420194607</v>
      </c>
    </row>
    <row r="229" spans="14:15" ht="13" x14ac:dyDescent="0.15">
      <c r="N229" s="38">
        <v>3405</v>
      </c>
      <c r="O229" s="26">
        <f t="shared" si="5"/>
        <v>1.6913902124914273</v>
      </c>
    </row>
    <row r="230" spans="14:15" ht="13" x14ac:dyDescent="0.15">
      <c r="N230" s="38">
        <v>3420</v>
      </c>
      <c r="O230" s="26">
        <f t="shared" si="5"/>
        <v>1.6921706023767253</v>
      </c>
    </row>
    <row r="231" spans="14:15" ht="13" x14ac:dyDescent="0.15">
      <c r="N231" s="38">
        <v>3435</v>
      </c>
      <c r="O231" s="26">
        <f t="shared" si="5"/>
        <v>1.6929507130821531</v>
      </c>
    </row>
    <row r="232" spans="14:15" ht="13" x14ac:dyDescent="0.15">
      <c r="N232" s="38">
        <v>3450</v>
      </c>
      <c r="O232" s="26">
        <f t="shared" si="5"/>
        <v>1.6937305460042591</v>
      </c>
    </row>
    <row r="233" spans="14:15" ht="13" x14ac:dyDescent="0.15">
      <c r="N233" s="38">
        <v>3465</v>
      </c>
      <c r="O233" s="26">
        <f t="shared" si="5"/>
        <v>1.6945101025294296</v>
      </c>
    </row>
    <row r="234" spans="14:15" ht="13" x14ac:dyDescent="0.15">
      <c r="N234" s="38">
        <v>3480</v>
      </c>
      <c r="O234" s="26">
        <f t="shared" si="5"/>
        <v>1.6952893840339511</v>
      </c>
    </row>
    <row r="235" spans="14:15" ht="13" x14ac:dyDescent="0.15">
      <c r="N235" s="38">
        <v>3495</v>
      </c>
      <c r="O235" s="26">
        <f t="shared" si="5"/>
        <v>1.6960683918840944</v>
      </c>
    </row>
    <row r="236" spans="14:15" ht="13" x14ac:dyDescent="0.15">
      <c r="N236" s="38">
        <v>3510</v>
      </c>
      <c r="O236" s="26">
        <f t="shared" si="5"/>
        <v>1.6968471274361789</v>
      </c>
    </row>
    <row r="237" spans="14:15" ht="13" x14ac:dyDescent="0.15">
      <c r="N237" s="38">
        <v>3525</v>
      </c>
      <c r="O237" s="26">
        <f t="shared" si="5"/>
        <v>1.6976255920366512</v>
      </c>
    </row>
    <row r="238" spans="14:15" ht="13" x14ac:dyDescent="0.15">
      <c r="N238" s="38">
        <v>3540</v>
      </c>
      <c r="O238" s="26">
        <f t="shared" si="5"/>
        <v>1.6984037870221576</v>
      </c>
    </row>
    <row r="239" spans="14:15" ht="13" x14ac:dyDescent="0.15">
      <c r="N239" s="38">
        <v>3555</v>
      </c>
      <c r="O239" s="26">
        <f t="shared" si="5"/>
        <v>1.6991817137196126</v>
      </c>
    </row>
    <row r="240" spans="14:15" ht="13" x14ac:dyDescent="0.15">
      <c r="N240" s="38">
        <v>3570</v>
      </c>
      <c r="O240" s="26">
        <f t="shared" si="5"/>
        <v>1.6999593734462755</v>
      </c>
    </row>
    <row r="241" spans="14:15" ht="13" x14ac:dyDescent="0.15">
      <c r="N241" s="38">
        <v>3585</v>
      </c>
      <c r="O241" s="26">
        <f t="shared" si="5"/>
        <v>1.7007367675098148</v>
      </c>
    </row>
    <row r="242" spans="14:15" ht="13" x14ac:dyDescent="0.15">
      <c r="N242" s="38">
        <v>3600</v>
      </c>
      <c r="O242" s="26">
        <f t="shared" si="5"/>
        <v>1.7015138972083825</v>
      </c>
    </row>
    <row r="243" spans="14:15" ht="13" x14ac:dyDescent="0.15">
      <c r="N243" s="38">
        <v>3615</v>
      </c>
      <c r="O243" s="26">
        <f t="shared" si="5"/>
        <v>1.7022907638306846</v>
      </c>
    </row>
    <row r="244" spans="14:15" ht="13" x14ac:dyDescent="0.15">
      <c r="N244" s="38">
        <v>3630</v>
      </c>
      <c r="O244" s="26">
        <f t="shared" si="5"/>
        <v>1.7030673686560487</v>
      </c>
    </row>
    <row r="245" spans="14:15" ht="13" x14ac:dyDescent="0.15">
      <c r="N245" s="38">
        <v>3645</v>
      </c>
      <c r="O245" s="26">
        <f t="shared" si="5"/>
        <v>1.7038437129544937</v>
      </c>
    </row>
    <row r="246" spans="14:15" ht="13" x14ac:dyDescent="0.15">
      <c r="N246" s="38">
        <v>3660</v>
      </c>
      <c r="O246" s="26">
        <f t="shared" si="5"/>
        <v>1.7046197979867959</v>
      </c>
    </row>
    <row r="247" spans="14:15" ht="13" x14ac:dyDescent="0.15">
      <c r="N247" s="38">
        <v>3675</v>
      </c>
      <c r="O247" s="26">
        <f t="shared" si="5"/>
        <v>1.7053956250045585</v>
      </c>
    </row>
    <row r="248" spans="14:15" ht="13" x14ac:dyDescent="0.15">
      <c r="N248" s="38">
        <v>3690</v>
      </c>
      <c r="O248" s="26">
        <f t="shared" si="5"/>
        <v>1.706171195250282</v>
      </c>
    </row>
    <row r="249" spans="14:15" ht="13" x14ac:dyDescent="0.15">
      <c r="N249" s="38">
        <v>3705</v>
      </c>
      <c r="O249" s="26">
        <f t="shared" si="5"/>
        <v>1.7069465099574224</v>
      </c>
    </row>
    <row r="250" spans="14:15" ht="13" x14ac:dyDescent="0.15">
      <c r="N250" s="38">
        <v>3720</v>
      </c>
      <c r="O250" s="26">
        <f t="shared" si="5"/>
        <v>1.7077215703504702</v>
      </c>
    </row>
    <row r="251" spans="14:15" ht="13" x14ac:dyDescent="0.15">
      <c r="N251" s="38">
        <v>3735</v>
      </c>
      <c r="O251" s="26">
        <f t="shared" si="5"/>
        <v>1.7084963776450035</v>
      </c>
    </row>
    <row r="252" spans="14:15" ht="13" x14ac:dyDescent="0.15">
      <c r="N252" s="38">
        <v>3750</v>
      </c>
      <c r="O252" s="26">
        <f t="shared" si="5"/>
        <v>1.70927093304776</v>
      </c>
    </row>
    <row r="253" spans="14:15" ht="13" x14ac:dyDescent="0.15">
      <c r="N253" s="38">
        <v>3765</v>
      </c>
      <c r="O253" s="26">
        <f t="shared" si="5"/>
        <v>1.7100452377567024</v>
      </c>
    </row>
    <row r="254" spans="14:15" ht="13" x14ac:dyDescent="0.15">
      <c r="N254" s="38">
        <v>3780</v>
      </c>
      <c r="O254" s="26">
        <f t="shared" si="5"/>
        <v>1.7108192929610784</v>
      </c>
    </row>
    <row r="255" spans="14:15" ht="13" x14ac:dyDescent="0.15">
      <c r="N255" s="38">
        <v>3795</v>
      </c>
      <c r="O255" s="26">
        <f t="shared" si="5"/>
        <v>1.7115930998414903</v>
      </c>
    </row>
    <row r="256" spans="14:15" ht="13" x14ac:dyDescent="0.15">
      <c r="N256" s="38">
        <v>3810</v>
      </c>
      <c r="O256" s="26">
        <f t="shared" si="5"/>
        <v>1.7123666595699554</v>
      </c>
    </row>
    <row r="257" spans="14:15" ht="13" x14ac:dyDescent="0.15">
      <c r="N257" s="38">
        <v>3825</v>
      </c>
      <c r="O257" s="26">
        <f t="shared" si="5"/>
        <v>1.713139973309965</v>
      </c>
    </row>
    <row r="258" spans="14:15" ht="13" x14ac:dyDescent="0.15">
      <c r="N258" s="38">
        <v>3840</v>
      </c>
      <c r="O258" s="26">
        <f t="shared" si="5"/>
        <v>1.7139130422165572</v>
      </c>
    </row>
    <row r="259" spans="14:15" ht="13" x14ac:dyDescent="0.15">
      <c r="N259" s="38">
        <v>3855</v>
      </c>
      <c r="O259" s="26">
        <f t="shared" ref="O259:O322" si="6">$B$22-($B$26*EXP(-$B$23*N259))-($B$27*EXP(-$B$24*N259))-($B$28*EXP(-$B$25*N259))</f>
        <v>1.7146858674363656</v>
      </c>
    </row>
    <row r="260" spans="14:15" ht="13" x14ac:dyDescent="0.15">
      <c r="N260" s="38">
        <v>3870</v>
      </c>
      <c r="O260" s="26">
        <f t="shared" si="6"/>
        <v>1.7154584501076942</v>
      </c>
    </row>
    <row r="261" spans="14:15" ht="13" x14ac:dyDescent="0.15">
      <c r="N261" s="38">
        <v>3885</v>
      </c>
      <c r="O261" s="26">
        <f t="shared" si="6"/>
        <v>1.7162307913605712</v>
      </c>
    </row>
    <row r="262" spans="14:15" ht="13" x14ac:dyDescent="0.15">
      <c r="N262" s="38">
        <v>3900</v>
      </c>
      <c r="O262" s="26">
        <f t="shared" si="6"/>
        <v>1.7170028923168088</v>
      </c>
    </row>
    <row r="263" spans="14:15" ht="13" x14ac:dyDescent="0.15">
      <c r="N263" s="38">
        <v>3915</v>
      </c>
      <c r="O263" s="26">
        <f t="shared" si="6"/>
        <v>1.7177747540900654</v>
      </c>
    </row>
    <row r="264" spans="14:15" ht="13" x14ac:dyDescent="0.15">
      <c r="N264" s="38">
        <v>3930</v>
      </c>
      <c r="O264" s="26">
        <f t="shared" si="6"/>
        <v>1.7185463777859082</v>
      </c>
    </row>
    <row r="265" spans="14:15" ht="13" x14ac:dyDescent="0.15">
      <c r="N265" s="38">
        <v>3945</v>
      </c>
      <c r="O265" s="26">
        <f t="shared" si="6"/>
        <v>1.71931776450187</v>
      </c>
    </row>
    <row r="266" spans="14:15" ht="13" x14ac:dyDescent="0.15">
      <c r="N266" s="38">
        <v>3960</v>
      </c>
      <c r="O266" s="26">
        <f t="shared" si="6"/>
        <v>1.7200889153275041</v>
      </c>
    </row>
    <row r="267" spans="14:15" ht="13" x14ac:dyDescent="0.15">
      <c r="N267" s="38">
        <v>3975</v>
      </c>
      <c r="O267" s="26">
        <f t="shared" si="6"/>
        <v>1.7208598313444528</v>
      </c>
    </row>
    <row r="268" spans="14:15" ht="13" x14ac:dyDescent="0.15">
      <c r="N268" s="38">
        <v>3990</v>
      </c>
      <c r="O268" s="26">
        <f t="shared" si="6"/>
        <v>1.7216305136264936</v>
      </c>
    </row>
    <row r="269" spans="14:15" ht="13" x14ac:dyDescent="0.15">
      <c r="N269" s="38">
        <v>4005</v>
      </c>
      <c r="O269" s="26">
        <f t="shared" si="6"/>
        <v>1.7224009632396058</v>
      </c>
    </row>
    <row r="270" spans="14:15" ht="13" x14ac:dyDescent="0.15">
      <c r="N270" s="38">
        <v>4020</v>
      </c>
      <c r="O270" s="26">
        <f t="shared" si="6"/>
        <v>1.7231711812420265</v>
      </c>
    </row>
    <row r="271" spans="14:15" ht="13" x14ac:dyDescent="0.15">
      <c r="N271" s="38">
        <v>4035</v>
      </c>
      <c r="O271" s="26">
        <f t="shared" si="6"/>
        <v>1.723941168684302</v>
      </c>
    </row>
    <row r="272" spans="14:15" ht="13" x14ac:dyDescent="0.15">
      <c r="N272" s="38">
        <v>4050</v>
      </c>
      <c r="O272" s="26">
        <f t="shared" si="6"/>
        <v>1.7247109266093483</v>
      </c>
    </row>
    <row r="273" spans="14:15" ht="13" x14ac:dyDescent="0.15">
      <c r="N273" s="38">
        <v>4065</v>
      </c>
      <c r="O273" s="26">
        <f t="shared" si="6"/>
        <v>1.7254804560525105</v>
      </c>
    </row>
    <row r="274" spans="14:15" ht="13" x14ac:dyDescent="0.15">
      <c r="N274" s="38">
        <v>4080</v>
      </c>
      <c r="O274" s="26">
        <f t="shared" si="6"/>
        <v>1.7262497580416101</v>
      </c>
    </row>
    <row r="275" spans="14:15" ht="13" x14ac:dyDescent="0.15">
      <c r="N275" s="38">
        <v>4095</v>
      </c>
      <c r="O275" s="26">
        <f t="shared" si="6"/>
        <v>1.7270188335970058</v>
      </c>
    </row>
    <row r="276" spans="14:15" ht="13" x14ac:dyDescent="0.15">
      <c r="N276" s="38">
        <v>4110</v>
      </c>
      <c r="O276" s="26">
        <f t="shared" si="6"/>
        <v>1.7277876837316475</v>
      </c>
    </row>
    <row r="277" spans="14:15" ht="13" x14ac:dyDescent="0.15">
      <c r="N277" s="38">
        <v>4125</v>
      </c>
      <c r="O277" s="26">
        <f t="shared" si="6"/>
        <v>1.7285563094511307</v>
      </c>
    </row>
    <row r="278" spans="14:15" ht="13" x14ac:dyDescent="0.15">
      <c r="N278" s="38">
        <v>4140</v>
      </c>
      <c r="O278" s="26">
        <f t="shared" si="6"/>
        <v>1.7293247117537494</v>
      </c>
    </row>
    <row r="279" spans="14:15" ht="13" x14ac:dyDescent="0.15">
      <c r="N279" s="38">
        <v>4155</v>
      </c>
      <c r="O279" s="26">
        <f t="shared" si="6"/>
        <v>1.730092891630548</v>
      </c>
    </row>
    <row r="280" spans="14:15" ht="13" x14ac:dyDescent="0.15">
      <c r="N280" s="38">
        <v>4170</v>
      </c>
      <c r="O280" s="26">
        <f t="shared" si="6"/>
        <v>1.7308608500653815</v>
      </c>
    </row>
    <row r="281" spans="14:15" ht="13" x14ac:dyDescent="0.15">
      <c r="N281" s="38">
        <v>4185</v>
      </c>
      <c r="O281" s="26">
        <f t="shared" si="6"/>
        <v>1.7316285880349582</v>
      </c>
    </row>
    <row r="282" spans="14:15" ht="13" x14ac:dyDescent="0.15">
      <c r="N282" s="38">
        <v>4200</v>
      </c>
      <c r="O282" s="26">
        <f t="shared" si="6"/>
        <v>1.7323961065089017</v>
      </c>
    </row>
    <row r="283" spans="14:15" ht="13" x14ac:dyDescent="0.15">
      <c r="N283" s="38">
        <v>4215</v>
      </c>
      <c r="O283" s="26">
        <f t="shared" si="6"/>
        <v>1.7331634064497941</v>
      </c>
    </row>
    <row r="284" spans="14:15" ht="13" x14ac:dyDescent="0.15">
      <c r="N284" s="38">
        <v>4230</v>
      </c>
      <c r="O284" s="26">
        <f t="shared" si="6"/>
        <v>1.7339304888132352</v>
      </c>
    </row>
    <row r="285" spans="14:15" ht="13" x14ac:dyDescent="0.15">
      <c r="N285" s="38">
        <v>4245</v>
      </c>
      <c r="O285" s="26">
        <f t="shared" si="6"/>
        <v>1.7346973545478912</v>
      </c>
    </row>
    <row r="286" spans="14:15" ht="13" x14ac:dyDescent="0.15">
      <c r="N286" s="38">
        <v>4260</v>
      </c>
      <c r="O286" s="26">
        <f t="shared" si="6"/>
        <v>1.7354640045955421</v>
      </c>
    </row>
    <row r="287" spans="14:15" ht="13" x14ac:dyDescent="0.15">
      <c r="N287" s="38">
        <v>4275</v>
      </c>
      <c r="O287" s="26">
        <f t="shared" si="6"/>
        <v>1.7362304398911386</v>
      </c>
    </row>
    <row r="288" spans="14:15" ht="13" x14ac:dyDescent="0.15">
      <c r="N288" s="38">
        <v>4290</v>
      </c>
      <c r="O288" s="26">
        <f t="shared" si="6"/>
        <v>1.736996661362844</v>
      </c>
    </row>
    <row r="289" spans="14:15" ht="13" x14ac:dyDescent="0.15">
      <c r="N289" s="38">
        <v>4305</v>
      </c>
      <c r="O289" s="26">
        <f t="shared" si="6"/>
        <v>1.7377626699320921</v>
      </c>
    </row>
    <row r="290" spans="14:15" ht="13" x14ac:dyDescent="0.15">
      <c r="N290" s="38">
        <v>4320</v>
      </c>
      <c r="O290" s="26">
        <f t="shared" si="6"/>
        <v>1.7385284665136345</v>
      </c>
    </row>
    <row r="291" spans="14:15" ht="13" x14ac:dyDescent="0.15">
      <c r="N291" s="38">
        <v>4335</v>
      </c>
      <c r="O291" s="26">
        <f t="shared" si="6"/>
        <v>1.7392940520155831</v>
      </c>
    </row>
    <row r="292" spans="14:15" ht="13" x14ac:dyDescent="0.15">
      <c r="N292" s="38">
        <v>4350</v>
      </c>
      <c r="O292" s="26">
        <f t="shared" si="6"/>
        <v>1.7400594273394692</v>
      </c>
    </row>
    <row r="293" spans="14:15" ht="13" x14ac:dyDescent="0.15">
      <c r="N293" s="38">
        <v>4365</v>
      </c>
      <c r="O293" s="26">
        <f t="shared" si="6"/>
        <v>1.7408245933802835</v>
      </c>
    </row>
    <row r="294" spans="14:15" ht="13" x14ac:dyDescent="0.15">
      <c r="N294" s="38">
        <v>4380</v>
      </c>
      <c r="O294" s="26">
        <f t="shared" si="6"/>
        <v>1.7415895510265278</v>
      </c>
    </row>
    <row r="295" spans="14:15" ht="13" x14ac:dyDescent="0.15">
      <c r="N295" s="38">
        <v>4395</v>
      </c>
      <c r="O295" s="26">
        <f t="shared" si="6"/>
        <v>1.7423543011602618</v>
      </c>
    </row>
    <row r="296" spans="14:15" ht="13" x14ac:dyDescent="0.15">
      <c r="N296" s="38">
        <v>4410</v>
      </c>
      <c r="O296" s="26">
        <f t="shared" si="6"/>
        <v>1.7431188446571513</v>
      </c>
    </row>
    <row r="297" spans="14:15" ht="13" x14ac:dyDescent="0.15">
      <c r="N297" s="38">
        <v>4425</v>
      </c>
      <c r="O297" s="26">
        <f t="shared" si="6"/>
        <v>1.7438831823865151</v>
      </c>
    </row>
    <row r="298" spans="14:15" ht="13" x14ac:dyDescent="0.15">
      <c r="N298" s="38">
        <v>4440</v>
      </c>
      <c r="O298" s="26">
        <f t="shared" si="6"/>
        <v>1.7446473152113668</v>
      </c>
    </row>
    <row r="299" spans="14:15" ht="13" x14ac:dyDescent="0.15">
      <c r="N299" s="38">
        <v>4455</v>
      </c>
      <c r="O299" s="26">
        <f t="shared" si="6"/>
        <v>1.7454112439884693</v>
      </c>
    </row>
    <row r="300" spans="14:15" ht="13" x14ac:dyDescent="0.15">
      <c r="N300" s="38">
        <v>4470</v>
      </c>
      <c r="O300" s="26">
        <f t="shared" si="6"/>
        <v>1.7461749695683739</v>
      </c>
    </row>
    <row r="301" spans="14:15" ht="13" x14ac:dyDescent="0.15">
      <c r="N301" s="38">
        <v>4485</v>
      </c>
      <c r="O301" s="26">
        <f t="shared" si="6"/>
        <v>1.7469384927954712</v>
      </c>
    </row>
    <row r="302" spans="14:15" ht="13" x14ac:dyDescent="0.15">
      <c r="N302" s="38">
        <v>4500</v>
      </c>
      <c r="O302" s="26">
        <f t="shared" si="6"/>
        <v>1.7477018145080301</v>
      </c>
    </row>
    <row r="303" spans="14:15" ht="13" x14ac:dyDescent="0.15">
      <c r="N303" s="38">
        <v>4515</v>
      </c>
      <c r="O303" s="26">
        <f t="shared" si="6"/>
        <v>1.7484649355382453</v>
      </c>
    </row>
    <row r="304" spans="14:15" ht="13" x14ac:dyDescent="0.15">
      <c r="N304" s="38">
        <v>4530</v>
      </c>
      <c r="O304" s="26">
        <f t="shared" si="6"/>
        <v>1.7492278567122881</v>
      </c>
    </row>
    <row r="305" spans="14:15" ht="13" x14ac:dyDescent="0.15">
      <c r="N305" s="38">
        <v>4545</v>
      </c>
      <c r="O305" s="26">
        <f t="shared" si="6"/>
        <v>1.7499905788503396</v>
      </c>
    </row>
    <row r="306" spans="14:15" ht="13" x14ac:dyDescent="0.15">
      <c r="N306" s="38">
        <v>4560</v>
      </c>
      <c r="O306" s="26">
        <f t="shared" si="6"/>
        <v>1.7507531027666436</v>
      </c>
    </row>
    <row r="307" spans="14:15" ht="13" x14ac:dyDescent="0.15">
      <c r="N307" s="38">
        <v>4575</v>
      </c>
      <c r="O307" s="26">
        <f t="shared" si="6"/>
        <v>1.7515154292695438</v>
      </c>
    </row>
    <row r="308" spans="14:15" ht="13" x14ac:dyDescent="0.15">
      <c r="N308" s="38">
        <v>4590</v>
      </c>
      <c r="O308" s="26">
        <f t="shared" si="6"/>
        <v>1.7522775591615334</v>
      </c>
    </row>
    <row r="309" spans="14:15" ht="13" x14ac:dyDescent="0.15">
      <c r="N309" s="38">
        <v>4605</v>
      </c>
      <c r="O309" s="26">
        <f t="shared" si="6"/>
        <v>1.7530394932392896</v>
      </c>
    </row>
    <row r="310" spans="14:15" ht="13" x14ac:dyDescent="0.15">
      <c r="N310" s="38">
        <v>4620</v>
      </c>
      <c r="O310" s="26">
        <f t="shared" si="6"/>
        <v>1.7538012322937266</v>
      </c>
    </row>
    <row r="311" spans="14:15" ht="13" x14ac:dyDescent="0.15">
      <c r="N311" s="38">
        <v>4635</v>
      </c>
      <c r="O311" s="26">
        <f t="shared" si="6"/>
        <v>1.7545627771100314</v>
      </c>
    </row>
    <row r="312" spans="14:15" ht="13" x14ac:dyDescent="0.15">
      <c r="N312" s="38">
        <v>4650</v>
      </c>
      <c r="O312" s="26">
        <f t="shared" si="6"/>
        <v>1.7553241284677021</v>
      </c>
    </row>
    <row r="313" spans="14:15" ht="13" x14ac:dyDescent="0.15">
      <c r="N313" s="38">
        <v>4665</v>
      </c>
      <c r="O313" s="26">
        <f t="shared" si="6"/>
        <v>1.7560852871406016</v>
      </c>
    </row>
    <row r="314" spans="14:15" ht="13" x14ac:dyDescent="0.15">
      <c r="N314" s="38">
        <v>4680</v>
      </c>
      <c r="O314" s="26">
        <f t="shared" si="6"/>
        <v>1.7568462538969873</v>
      </c>
    </row>
    <row r="315" spans="14:15" ht="13" x14ac:dyDescent="0.15">
      <c r="N315" s="38">
        <v>4695</v>
      </c>
      <c r="O315" s="26">
        <f t="shared" si="6"/>
        <v>1.7576070294995567</v>
      </c>
    </row>
    <row r="316" spans="14:15" ht="13" x14ac:dyDescent="0.15">
      <c r="N316" s="38">
        <v>4710</v>
      </c>
      <c r="O316" s="26">
        <f t="shared" si="6"/>
        <v>1.7583676147054916</v>
      </c>
    </row>
    <row r="317" spans="14:15" ht="13" x14ac:dyDescent="0.15">
      <c r="N317" s="38">
        <v>4725</v>
      </c>
      <c r="O317" s="26">
        <f t="shared" si="6"/>
        <v>1.7591280102664912</v>
      </c>
    </row>
    <row r="318" spans="14:15" ht="13" x14ac:dyDescent="0.15">
      <c r="N318" s="38">
        <v>4740</v>
      </c>
      <c r="O318" s="26">
        <f t="shared" si="6"/>
        <v>1.7598882169288199</v>
      </c>
    </row>
    <row r="319" spans="14:15" ht="13" x14ac:dyDescent="0.15">
      <c r="N319" s="38">
        <v>4755</v>
      </c>
      <c r="O319" s="26">
        <f t="shared" si="6"/>
        <v>1.7606482354333393</v>
      </c>
    </row>
    <row r="320" spans="14:15" ht="13" x14ac:dyDescent="0.15">
      <c r="N320" s="38">
        <v>4770</v>
      </c>
      <c r="O320" s="26">
        <f t="shared" si="6"/>
        <v>1.7614080665155569</v>
      </c>
    </row>
    <row r="321" spans="14:15" ht="13" x14ac:dyDescent="0.15">
      <c r="N321" s="38">
        <v>4785</v>
      </c>
      <c r="O321" s="26">
        <f t="shared" si="6"/>
        <v>1.7621677109056577</v>
      </c>
    </row>
    <row r="322" spans="14:15" ht="13" x14ac:dyDescent="0.15">
      <c r="N322" s="38">
        <v>4800</v>
      </c>
      <c r="O322" s="26">
        <f t="shared" si="6"/>
        <v>1.7629271693285462</v>
      </c>
    </row>
    <row r="323" spans="14:15" ht="13" x14ac:dyDescent="0.15">
      <c r="N323" s="38">
        <v>4815</v>
      </c>
      <c r="O323" s="26">
        <f t="shared" ref="O323:O386" si="7">$B$22-($B$26*EXP(-$B$23*N323))-($B$27*EXP(-$B$24*N323))-($B$28*EXP(-$B$25*N323))</f>
        <v>1.763686442503885</v>
      </c>
    </row>
    <row r="324" spans="14:15" ht="13" x14ac:dyDescent="0.15">
      <c r="N324" s="38">
        <v>4830</v>
      </c>
      <c r="O324" s="26">
        <f t="shared" si="7"/>
        <v>1.7644455311461353</v>
      </c>
    </row>
    <row r="325" spans="14:15" ht="13" x14ac:dyDescent="0.15">
      <c r="N325" s="38">
        <v>4845</v>
      </c>
      <c r="O325" s="26">
        <f t="shared" si="7"/>
        <v>1.7652044359645913</v>
      </c>
    </row>
    <row r="326" spans="14:15" ht="13" x14ac:dyDescent="0.15">
      <c r="N326" s="38">
        <v>4860</v>
      </c>
      <c r="O326" s="26">
        <f t="shared" si="7"/>
        <v>1.7659631576634212</v>
      </c>
    </row>
    <row r="327" spans="14:15" ht="13" x14ac:dyDescent="0.15">
      <c r="N327" s="38">
        <v>4875</v>
      </c>
      <c r="O327" s="26">
        <f t="shared" si="7"/>
        <v>1.7667216969417012</v>
      </c>
    </row>
    <row r="328" spans="14:15" ht="13" x14ac:dyDescent="0.15">
      <c r="N328" s="38">
        <v>4890</v>
      </c>
      <c r="O328" s="26">
        <f t="shared" si="7"/>
        <v>1.7674800544934568</v>
      </c>
    </row>
    <row r="329" spans="14:15" ht="13" x14ac:dyDescent="0.15">
      <c r="N329" s="38">
        <v>4905</v>
      </c>
      <c r="O329" s="26">
        <f t="shared" si="7"/>
        <v>1.7682382310076994</v>
      </c>
    </row>
    <row r="330" spans="14:15" ht="13" x14ac:dyDescent="0.15">
      <c r="N330" s="38">
        <v>4920</v>
      </c>
      <c r="O330" s="26">
        <f t="shared" si="7"/>
        <v>1.7689962271684587</v>
      </c>
    </row>
    <row r="331" spans="14:15" ht="13" x14ac:dyDescent="0.15">
      <c r="N331" s="38">
        <v>4935</v>
      </c>
      <c r="O331" s="26">
        <f t="shared" si="7"/>
        <v>1.7697540436548245</v>
      </c>
    </row>
    <row r="332" spans="14:15" ht="13" x14ac:dyDescent="0.15">
      <c r="N332" s="38">
        <v>4950</v>
      </c>
      <c r="O332" s="26">
        <f t="shared" si="7"/>
        <v>1.7705116811409818</v>
      </c>
    </row>
    <row r="333" spans="14:15" ht="13" x14ac:dyDescent="0.15">
      <c r="N333" s="38">
        <v>4965</v>
      </c>
      <c r="O333" s="26">
        <f t="shared" si="7"/>
        <v>1.7712691402962433</v>
      </c>
    </row>
    <row r="334" spans="14:15" ht="13" x14ac:dyDescent="0.15">
      <c r="N334" s="38">
        <v>4980</v>
      </c>
      <c r="O334" s="26">
        <f t="shared" si="7"/>
        <v>1.772026421785089</v>
      </c>
    </row>
    <row r="335" spans="14:15" ht="13" x14ac:dyDescent="0.15">
      <c r="N335" s="38">
        <v>4995</v>
      </c>
      <c r="O335" s="26">
        <f t="shared" si="7"/>
        <v>1.7727835262672009</v>
      </c>
    </row>
    <row r="336" spans="14:15" ht="13" x14ac:dyDescent="0.15">
      <c r="N336" s="38">
        <v>5010</v>
      </c>
      <c r="O336" s="26">
        <f t="shared" si="7"/>
        <v>1.7735404543974962</v>
      </c>
    </row>
    <row r="337" spans="14:15" ht="13" x14ac:dyDescent="0.15">
      <c r="N337" s="38">
        <v>5025</v>
      </c>
      <c r="O337" s="26">
        <f t="shared" si="7"/>
        <v>1.7742972068261649</v>
      </c>
    </row>
    <row r="338" spans="14:15" ht="13" x14ac:dyDescent="0.15">
      <c r="N338" s="38">
        <v>5040</v>
      </c>
      <c r="O338" s="26">
        <f t="shared" si="7"/>
        <v>1.775053784198704</v>
      </c>
    </row>
    <row r="339" spans="14:15" ht="13" x14ac:dyDescent="0.15">
      <c r="N339" s="38">
        <v>5055</v>
      </c>
      <c r="O339" s="26">
        <f t="shared" si="7"/>
        <v>1.7758101871559484</v>
      </c>
    </row>
    <row r="340" spans="14:15" ht="13" x14ac:dyDescent="0.15">
      <c r="N340" s="38">
        <v>5070</v>
      </c>
      <c r="O340" s="26">
        <f t="shared" si="7"/>
        <v>1.7765664163341102</v>
      </c>
    </row>
    <row r="341" spans="14:15" ht="13" x14ac:dyDescent="0.15">
      <c r="N341" s="38">
        <v>5085</v>
      </c>
      <c r="O341" s="26">
        <f t="shared" si="7"/>
        <v>1.7773224723648084</v>
      </c>
    </row>
    <row r="342" spans="14:15" ht="13" x14ac:dyDescent="0.15">
      <c r="N342" s="38">
        <v>5100</v>
      </c>
      <c r="O342" s="26">
        <f t="shared" si="7"/>
        <v>1.7780783558751088</v>
      </c>
    </row>
    <row r="343" spans="14:15" ht="13" x14ac:dyDescent="0.15">
      <c r="N343" s="38">
        <v>5115</v>
      </c>
      <c r="O343" s="26">
        <f t="shared" si="7"/>
        <v>1.7788340674875469</v>
      </c>
    </row>
    <row r="344" spans="14:15" ht="13" x14ac:dyDescent="0.15">
      <c r="N344" s="38">
        <v>5130</v>
      </c>
      <c r="O344" s="26">
        <f t="shared" si="7"/>
        <v>1.7795896078201725</v>
      </c>
    </row>
    <row r="345" spans="14:15" ht="13" x14ac:dyDescent="0.15">
      <c r="N345" s="38">
        <v>5145</v>
      </c>
      <c r="O345" s="26">
        <f t="shared" si="7"/>
        <v>1.7803449774865729</v>
      </c>
    </row>
    <row r="346" spans="14:15" ht="13" x14ac:dyDescent="0.15">
      <c r="N346" s="38">
        <v>5160</v>
      </c>
      <c r="O346" s="26">
        <f t="shared" si="7"/>
        <v>1.7811001770959152</v>
      </c>
    </row>
    <row r="347" spans="14:15" ht="13" x14ac:dyDescent="0.15">
      <c r="N347" s="38">
        <v>5175</v>
      </c>
      <c r="O347" s="26">
        <f t="shared" si="7"/>
        <v>1.7818552072529688</v>
      </c>
    </row>
    <row r="348" spans="14:15" ht="13" x14ac:dyDescent="0.15">
      <c r="N348" s="38">
        <v>5190</v>
      </c>
      <c r="O348" s="26">
        <f t="shared" si="7"/>
        <v>1.7826100685581476</v>
      </c>
    </row>
    <row r="349" spans="14:15" ht="13" x14ac:dyDescent="0.15">
      <c r="N349" s="38">
        <v>5205</v>
      </c>
      <c r="O349" s="26">
        <f t="shared" si="7"/>
        <v>1.7833647616075314</v>
      </c>
    </row>
    <row r="350" spans="14:15" ht="13" x14ac:dyDescent="0.15">
      <c r="N350" s="38">
        <v>5220</v>
      </c>
      <c r="O350" s="26">
        <f t="shared" si="7"/>
        <v>1.7841192869929072</v>
      </c>
    </row>
    <row r="351" spans="14:15" ht="13" x14ac:dyDescent="0.15">
      <c r="N351" s="38">
        <v>5235</v>
      </c>
      <c r="O351" s="26">
        <f t="shared" si="7"/>
        <v>1.7848736453017953</v>
      </c>
    </row>
    <row r="352" spans="14:15" ht="13" x14ac:dyDescent="0.15">
      <c r="N352" s="38">
        <v>5250</v>
      </c>
      <c r="O352" s="26">
        <f t="shared" si="7"/>
        <v>1.7856278371174819</v>
      </c>
    </row>
    <row r="353" spans="14:15" ht="13" x14ac:dyDescent="0.15">
      <c r="N353" s="38">
        <v>5265</v>
      </c>
      <c r="O353" s="26">
        <f t="shared" si="7"/>
        <v>1.7863818630190487</v>
      </c>
    </row>
    <row r="354" spans="14:15" ht="13" x14ac:dyDescent="0.15">
      <c r="N354" s="38">
        <v>5280</v>
      </c>
      <c r="O354" s="26">
        <f t="shared" si="7"/>
        <v>1.78713572358141</v>
      </c>
    </row>
    <row r="355" spans="14:15" ht="13" x14ac:dyDescent="0.15">
      <c r="N355" s="38">
        <v>5295</v>
      </c>
      <c r="O355" s="26">
        <f t="shared" si="7"/>
        <v>1.7878894193753343</v>
      </c>
    </row>
    <row r="356" spans="14:15" ht="13" x14ac:dyDescent="0.15">
      <c r="N356" s="38">
        <v>5310</v>
      </c>
      <c r="O356" s="26">
        <f t="shared" si="7"/>
        <v>1.7886429509674793</v>
      </c>
    </row>
    <row r="357" spans="14:15" ht="13" x14ac:dyDescent="0.15">
      <c r="N357" s="38">
        <v>5325</v>
      </c>
      <c r="O357" s="26">
        <f t="shared" si="7"/>
        <v>1.7893963189204234</v>
      </c>
    </row>
    <row r="358" spans="14:15" ht="13" x14ac:dyDescent="0.15">
      <c r="N358" s="38">
        <v>5340</v>
      </c>
      <c r="O358" s="26">
        <f t="shared" si="7"/>
        <v>1.7901495237926923</v>
      </c>
    </row>
    <row r="359" spans="14:15" ht="13" x14ac:dyDescent="0.15">
      <c r="N359" s="38">
        <v>5355</v>
      </c>
      <c r="O359" s="26">
        <f t="shared" si="7"/>
        <v>1.7909025661387918</v>
      </c>
    </row>
    <row r="360" spans="14:15" ht="13" x14ac:dyDescent="0.15">
      <c r="N360" s="38">
        <v>5370</v>
      </c>
      <c r="O360" s="26">
        <f t="shared" si="7"/>
        <v>1.7916554465092354</v>
      </c>
    </row>
    <row r="361" spans="14:15" ht="13" x14ac:dyDescent="0.15">
      <c r="N361" s="38">
        <v>5385</v>
      </c>
      <c r="O361" s="26">
        <f t="shared" si="7"/>
        <v>1.7924081654505732</v>
      </c>
    </row>
    <row r="362" spans="14:15" ht="13" x14ac:dyDescent="0.15">
      <c r="N362" s="38">
        <v>5400</v>
      </c>
      <c r="O362" s="26">
        <f t="shared" si="7"/>
        <v>1.7931607235054221</v>
      </c>
    </row>
    <row r="363" spans="14:15" ht="13" x14ac:dyDescent="0.15">
      <c r="N363" s="38">
        <v>5415</v>
      </c>
      <c r="O363" s="26">
        <f t="shared" si="7"/>
        <v>1.793913121212495</v>
      </c>
    </row>
    <row r="364" spans="14:15" ht="13" x14ac:dyDescent="0.15">
      <c r="N364" s="38">
        <v>5430</v>
      </c>
      <c r="O364" s="26">
        <f t="shared" si="7"/>
        <v>1.7946653591066291</v>
      </c>
    </row>
    <row r="365" spans="14:15" ht="13" x14ac:dyDescent="0.15">
      <c r="N365" s="38">
        <v>5445</v>
      </c>
      <c r="O365" s="26">
        <f t="shared" si="7"/>
        <v>1.7954174377188119</v>
      </c>
    </row>
    <row r="366" spans="14:15" ht="13" x14ac:dyDescent="0.15">
      <c r="N366" s="38">
        <v>5460</v>
      </c>
      <c r="O366" s="26">
        <f t="shared" si="7"/>
        <v>1.7961693575762148</v>
      </c>
    </row>
    <row r="367" spans="14:15" ht="13" x14ac:dyDescent="0.15">
      <c r="N367" s="38">
        <v>5475</v>
      </c>
      <c r="O367" s="26">
        <f t="shared" si="7"/>
        <v>1.7969211192022136</v>
      </c>
    </row>
    <row r="368" spans="14:15" ht="13" x14ac:dyDescent="0.15">
      <c r="N368" s="38">
        <v>5490</v>
      </c>
      <c r="O368" s="26">
        <f t="shared" si="7"/>
        <v>1.7976727231164258</v>
      </c>
    </row>
    <row r="369" spans="14:15" ht="13" x14ac:dyDescent="0.15">
      <c r="N369" s="38">
        <v>5505</v>
      </c>
      <c r="O369" s="26">
        <f t="shared" si="7"/>
        <v>1.7984241698347283</v>
      </c>
    </row>
    <row r="370" spans="14:15" ht="13" x14ac:dyDescent="0.15">
      <c r="N370" s="38">
        <v>5520</v>
      </c>
      <c r="O370" s="26">
        <f t="shared" si="7"/>
        <v>1.7991754598692919</v>
      </c>
    </row>
    <row r="371" spans="14:15" ht="13" x14ac:dyDescent="0.15">
      <c r="N371" s="38">
        <v>5535</v>
      </c>
      <c r="O371" s="26">
        <f t="shared" si="7"/>
        <v>1.799926593728606</v>
      </c>
    </row>
    <row r="372" spans="14:15" ht="13" x14ac:dyDescent="0.15">
      <c r="N372" s="38">
        <v>5550</v>
      </c>
      <c r="O372" s="26">
        <f t="shared" si="7"/>
        <v>1.8006775719175039</v>
      </c>
    </row>
    <row r="373" spans="14:15" ht="13" x14ac:dyDescent="0.15">
      <c r="N373" s="38">
        <v>5565</v>
      </c>
      <c r="O373" s="26">
        <f t="shared" si="7"/>
        <v>1.8014283949371936</v>
      </c>
    </row>
    <row r="374" spans="14:15" ht="13" x14ac:dyDescent="0.15">
      <c r="N374" s="38">
        <v>5580</v>
      </c>
      <c r="O374" s="26">
        <f t="shared" si="7"/>
        <v>1.8021790632852825</v>
      </c>
    </row>
    <row r="375" spans="14:15" ht="13" x14ac:dyDescent="0.15">
      <c r="N375" s="38">
        <v>5595</v>
      </c>
      <c r="O375" s="26">
        <f t="shared" si="7"/>
        <v>1.8029295774558012</v>
      </c>
    </row>
    <row r="376" spans="14:15" ht="13" x14ac:dyDescent="0.15">
      <c r="N376" s="38">
        <v>5610</v>
      </c>
      <c r="O376" s="26">
        <f t="shared" si="7"/>
        <v>1.803679937939231</v>
      </c>
    </row>
    <row r="377" spans="14:15" ht="13" x14ac:dyDescent="0.15">
      <c r="N377" s="38">
        <v>5625</v>
      </c>
      <c r="O377" s="26">
        <f t="shared" si="7"/>
        <v>1.8044301452225371</v>
      </c>
    </row>
    <row r="378" spans="14:15" ht="13" x14ac:dyDescent="0.15">
      <c r="N378" s="38">
        <v>5640</v>
      </c>
      <c r="O378" s="26">
        <f t="shared" si="7"/>
        <v>1.8051801997891834</v>
      </c>
    </row>
    <row r="379" spans="14:15" ht="13" x14ac:dyDescent="0.15">
      <c r="N379" s="38">
        <v>5655</v>
      </c>
      <c r="O379" s="26">
        <f t="shared" si="7"/>
        <v>1.8059301021191612</v>
      </c>
    </row>
    <row r="380" spans="14:15" ht="13" x14ac:dyDescent="0.15">
      <c r="N380" s="38">
        <v>5670</v>
      </c>
      <c r="O380" s="26">
        <f t="shared" si="7"/>
        <v>1.8066798526890206</v>
      </c>
    </row>
    <row r="381" spans="14:15" ht="13" x14ac:dyDescent="0.15">
      <c r="N381" s="38">
        <v>5685</v>
      </c>
      <c r="O381" s="26">
        <f t="shared" si="7"/>
        <v>1.8074294519718919</v>
      </c>
    </row>
    <row r="382" spans="14:15" ht="13" x14ac:dyDescent="0.15">
      <c r="N382" s="38">
        <v>5700</v>
      </c>
      <c r="O382" s="26">
        <f t="shared" si="7"/>
        <v>1.8081789004375066</v>
      </c>
    </row>
    <row r="383" spans="14:15" ht="13" x14ac:dyDescent="0.15">
      <c r="N383" s="38">
        <v>5715</v>
      </c>
      <c r="O383" s="26">
        <f t="shared" si="7"/>
        <v>1.8089281985522305</v>
      </c>
    </row>
    <row r="384" spans="14:15" ht="13" x14ac:dyDescent="0.15">
      <c r="N384" s="38">
        <v>5730</v>
      </c>
      <c r="O384" s="26">
        <f t="shared" si="7"/>
        <v>1.8096773467790799</v>
      </c>
    </row>
    <row r="385" spans="14:15" ht="13" x14ac:dyDescent="0.15">
      <c r="N385" s="38">
        <v>5745</v>
      </c>
      <c r="O385" s="26">
        <f t="shared" si="7"/>
        <v>1.8104263455777536</v>
      </c>
    </row>
    <row r="386" spans="14:15" ht="13" x14ac:dyDescent="0.15">
      <c r="N386" s="38">
        <v>5760</v>
      </c>
      <c r="O386" s="26">
        <f t="shared" si="7"/>
        <v>1.811175195404652</v>
      </c>
    </row>
    <row r="387" spans="14:15" ht="13" x14ac:dyDescent="0.15">
      <c r="N387" s="38">
        <v>5775</v>
      </c>
      <c r="O387" s="26">
        <f t="shared" ref="O387:O450" si="8">$B$22-($B$26*EXP(-$B$23*N387))-($B$27*EXP(-$B$24*N387))-($B$28*EXP(-$B$25*N387))</f>
        <v>1.8119238967129041</v>
      </c>
    </row>
    <row r="388" spans="14:15" ht="13" x14ac:dyDescent="0.15">
      <c r="N388" s="38">
        <v>5790</v>
      </c>
      <c r="O388" s="26">
        <f t="shared" si="8"/>
        <v>1.8126724499523919</v>
      </c>
    </row>
    <row r="389" spans="14:15" ht="13" x14ac:dyDescent="0.15">
      <c r="N389" s="38">
        <v>5805</v>
      </c>
      <c r="O389" s="26">
        <f t="shared" si="8"/>
        <v>1.8134208555697695</v>
      </c>
    </row>
    <row r="390" spans="14:15" ht="13" x14ac:dyDescent="0.15">
      <c r="N390" s="38">
        <v>5820</v>
      </c>
      <c r="O390" s="26">
        <f t="shared" si="8"/>
        <v>1.814169114008493</v>
      </c>
    </row>
    <row r="391" spans="14:15" ht="13" x14ac:dyDescent="0.15">
      <c r="N391" s="38">
        <v>5835</v>
      </c>
      <c r="O391" s="26">
        <f t="shared" si="8"/>
        <v>1.8149172257088422</v>
      </c>
    </row>
    <row r="392" spans="14:15" ht="13" x14ac:dyDescent="0.15">
      <c r="N392" s="38">
        <v>5850</v>
      </c>
      <c r="O392" s="26">
        <f t="shared" si="8"/>
        <v>1.8156651911079384</v>
      </c>
    </row>
    <row r="393" spans="14:15" ht="13" x14ac:dyDescent="0.15">
      <c r="N393" s="38">
        <v>5865</v>
      </c>
      <c r="O393" s="26">
        <f t="shared" si="8"/>
        <v>1.816413010639776</v>
      </c>
    </row>
    <row r="394" spans="14:15" ht="13" x14ac:dyDescent="0.15">
      <c r="N394" s="38">
        <v>5880</v>
      </c>
      <c r="O394" s="26">
        <f t="shared" si="8"/>
        <v>1.8171606847352413</v>
      </c>
    </row>
    <row r="395" spans="14:15" ht="13" x14ac:dyDescent="0.15">
      <c r="N395" s="38">
        <v>5895</v>
      </c>
      <c r="O395" s="26">
        <f t="shared" si="8"/>
        <v>1.8179082138221334</v>
      </c>
    </row>
    <row r="396" spans="14:15" ht="13" x14ac:dyDescent="0.15">
      <c r="N396" s="38">
        <v>5910</v>
      </c>
      <c r="O396" s="26">
        <f t="shared" si="8"/>
        <v>1.8186555983251891</v>
      </c>
    </row>
    <row r="397" spans="14:15" ht="13" x14ac:dyDescent="0.15">
      <c r="N397" s="38">
        <v>5925</v>
      </c>
      <c r="O397" s="26">
        <f t="shared" si="8"/>
        <v>1.8194028386661092</v>
      </c>
    </row>
    <row r="398" spans="14:15" ht="13" x14ac:dyDescent="0.15">
      <c r="N398" s="38">
        <v>5940</v>
      </c>
      <c r="O398" s="26">
        <f t="shared" si="8"/>
        <v>1.8201499352635713</v>
      </c>
    </row>
    <row r="399" spans="14:15" ht="13" x14ac:dyDescent="0.15">
      <c r="N399" s="38">
        <v>5955</v>
      </c>
      <c r="O399" s="26">
        <f t="shared" si="8"/>
        <v>1.8208968885332588</v>
      </c>
    </row>
    <row r="400" spans="14:15" ht="13" x14ac:dyDescent="0.15">
      <c r="N400" s="38">
        <v>5970</v>
      </c>
      <c r="O400" s="26">
        <f t="shared" si="8"/>
        <v>1.8216436988878852</v>
      </c>
    </row>
    <row r="401" spans="14:15" ht="13" x14ac:dyDescent="0.15">
      <c r="N401" s="38">
        <v>5985</v>
      </c>
      <c r="O401" s="26">
        <f t="shared" si="8"/>
        <v>1.8223903667372072</v>
      </c>
    </row>
    <row r="402" spans="14:15" ht="13" x14ac:dyDescent="0.15">
      <c r="N402" s="38">
        <v>6000</v>
      </c>
      <c r="O402" s="26">
        <f t="shared" si="8"/>
        <v>1.8231368924880558</v>
      </c>
    </row>
    <row r="403" spans="14:15" ht="13" x14ac:dyDescent="0.15">
      <c r="N403" s="38">
        <v>6015</v>
      </c>
      <c r="O403" s="26">
        <f t="shared" si="8"/>
        <v>1.8238832765443496</v>
      </c>
    </row>
    <row r="404" spans="14:15" ht="13" x14ac:dyDescent="0.15">
      <c r="N404" s="38">
        <v>6030</v>
      </c>
      <c r="O404" s="26">
        <f t="shared" si="8"/>
        <v>1.8246295193071216</v>
      </c>
    </row>
    <row r="405" spans="14:15" ht="13" x14ac:dyDescent="0.15">
      <c r="N405" s="38">
        <v>6045</v>
      </c>
      <c r="O405" s="26">
        <f t="shared" si="8"/>
        <v>1.8253756211745387</v>
      </c>
    </row>
    <row r="406" spans="14:15" ht="13" x14ac:dyDescent="0.15">
      <c r="N406" s="38">
        <v>6060</v>
      </c>
      <c r="O406" s="26">
        <f t="shared" si="8"/>
        <v>1.8261215825419237</v>
      </c>
    </row>
    <row r="407" spans="14:15" ht="13" x14ac:dyDescent="0.15">
      <c r="N407" s="38">
        <v>6075</v>
      </c>
      <c r="O407" s="26">
        <f t="shared" si="8"/>
        <v>1.8268674038017716</v>
      </c>
    </row>
    <row r="408" spans="14:15" ht="13" x14ac:dyDescent="0.15">
      <c r="N408" s="38">
        <v>6090</v>
      </c>
      <c r="O408" s="26">
        <f t="shared" si="8"/>
        <v>1.8276130853437769</v>
      </c>
    </row>
    <row r="409" spans="14:15" ht="13" x14ac:dyDescent="0.15">
      <c r="N409" s="38">
        <v>6105</v>
      </c>
      <c r="O409" s="26">
        <f t="shared" si="8"/>
        <v>1.8283586275548505</v>
      </c>
    </row>
    <row r="410" spans="14:15" ht="13" x14ac:dyDescent="0.15">
      <c r="N410" s="38">
        <v>6120</v>
      </c>
      <c r="O410" s="26">
        <f t="shared" si="8"/>
        <v>1.8291040308191411</v>
      </c>
    </row>
    <row r="411" spans="14:15" ht="13" x14ac:dyDescent="0.15">
      <c r="N411" s="38">
        <v>6135</v>
      </c>
      <c r="O411" s="26">
        <f t="shared" si="8"/>
        <v>1.8298492955180539</v>
      </c>
    </row>
    <row r="412" spans="14:15" ht="13" x14ac:dyDescent="0.15">
      <c r="N412" s="38">
        <v>6150</v>
      </c>
      <c r="O412" s="26">
        <f t="shared" si="8"/>
        <v>1.8305944220302726</v>
      </c>
    </row>
    <row r="413" spans="14:15" ht="13" x14ac:dyDescent="0.15">
      <c r="N413" s="38">
        <v>6165</v>
      </c>
      <c r="O413" s="26">
        <f t="shared" si="8"/>
        <v>1.8313394107317782</v>
      </c>
    </row>
    <row r="414" spans="14:15" ht="13" x14ac:dyDescent="0.15">
      <c r="N414" s="38">
        <v>6180</v>
      </c>
      <c r="O414" s="26">
        <f t="shared" si="8"/>
        <v>1.8320842619958704</v>
      </c>
    </row>
    <row r="415" spans="14:15" ht="13" x14ac:dyDescent="0.15">
      <c r="N415" s="38">
        <v>6195</v>
      </c>
      <c r="O415" s="26">
        <f t="shared" si="8"/>
        <v>1.832828976193186</v>
      </c>
    </row>
    <row r="416" spans="14:15" ht="13" x14ac:dyDescent="0.15">
      <c r="N416" s="38">
        <v>6210</v>
      </c>
      <c r="O416" s="26">
        <f t="shared" si="8"/>
        <v>1.8335735536917159</v>
      </c>
    </row>
    <row r="417" spans="14:15" ht="13" x14ac:dyDescent="0.15">
      <c r="N417" s="38">
        <v>6225</v>
      </c>
      <c r="O417" s="26">
        <f t="shared" si="8"/>
        <v>1.8343179948568311</v>
      </c>
    </row>
    <row r="418" spans="14:15" ht="13" x14ac:dyDescent="0.15">
      <c r="N418" s="38">
        <v>6240</v>
      </c>
      <c r="O418" s="26">
        <f t="shared" si="8"/>
        <v>1.8350623000512956</v>
      </c>
    </row>
    <row r="419" spans="14:15" ht="13" x14ac:dyDescent="0.15">
      <c r="N419" s="38">
        <v>6255</v>
      </c>
      <c r="O419" s="26">
        <f t="shared" si="8"/>
        <v>1.8358064696352878</v>
      </c>
    </row>
    <row r="420" spans="14:15" ht="13" x14ac:dyDescent="0.15">
      <c r="N420" s="38">
        <v>6270</v>
      </c>
      <c r="O420" s="26">
        <f t="shared" si="8"/>
        <v>1.8365505039664205</v>
      </c>
    </row>
    <row r="421" spans="14:15" ht="13" x14ac:dyDescent="0.15">
      <c r="N421" s="38">
        <v>6285</v>
      </c>
      <c r="O421" s="26">
        <f t="shared" si="8"/>
        <v>1.8372944033997598</v>
      </c>
    </row>
    <row r="422" spans="14:15" ht="13" x14ac:dyDescent="0.15">
      <c r="N422" s="38">
        <v>6300</v>
      </c>
      <c r="O422" s="26">
        <f t="shared" si="8"/>
        <v>1.8380381682878406</v>
      </c>
    </row>
    <row r="423" spans="14:15" ht="13" x14ac:dyDescent="0.15">
      <c r="N423" s="38">
        <v>6315</v>
      </c>
      <c r="O423" s="26">
        <f t="shared" si="8"/>
        <v>1.8387817989806878</v>
      </c>
    </row>
    <row r="424" spans="14:15" ht="13" x14ac:dyDescent="0.15">
      <c r="N424" s="38">
        <v>6330</v>
      </c>
      <c r="O424" s="26">
        <f t="shared" si="8"/>
        <v>1.8395252958258359</v>
      </c>
    </row>
    <row r="425" spans="14:15" ht="13" x14ac:dyDescent="0.15">
      <c r="N425" s="38">
        <v>6345</v>
      </c>
      <c r="O425" s="26">
        <f t="shared" si="8"/>
        <v>1.840268659168343</v>
      </c>
    </row>
    <row r="426" spans="14:15" ht="13" x14ac:dyDescent="0.15">
      <c r="N426" s="38">
        <v>6360</v>
      </c>
      <c r="O426" s="26">
        <f t="shared" si="8"/>
        <v>1.8410118893508134</v>
      </c>
    </row>
    <row r="427" spans="14:15" ht="13" x14ac:dyDescent="0.15">
      <c r="N427" s="38">
        <v>6375</v>
      </c>
      <c r="O427" s="26">
        <f t="shared" si="8"/>
        <v>1.8417549867134149</v>
      </c>
    </row>
    <row r="428" spans="14:15" ht="13" x14ac:dyDescent="0.15">
      <c r="N428" s="38">
        <v>6390</v>
      </c>
      <c r="O428" s="26">
        <f t="shared" si="8"/>
        <v>1.8424979515938915</v>
      </c>
    </row>
    <row r="429" spans="14:15" ht="13" x14ac:dyDescent="0.15">
      <c r="N429" s="38">
        <v>6405</v>
      </c>
      <c r="O429" s="26">
        <f t="shared" si="8"/>
        <v>1.8432407843275902</v>
      </c>
    </row>
    <row r="430" spans="14:15" ht="13" x14ac:dyDescent="0.15">
      <c r="N430" s="38">
        <v>6420</v>
      </c>
      <c r="O430" s="26">
        <f t="shared" si="8"/>
        <v>1.8439834852474686</v>
      </c>
    </row>
    <row r="431" spans="14:15" ht="13" x14ac:dyDescent="0.15">
      <c r="N431" s="38">
        <v>6435</v>
      </c>
      <c r="O431" s="26">
        <f t="shared" si="8"/>
        <v>1.84472605468412</v>
      </c>
    </row>
    <row r="432" spans="14:15" ht="13" x14ac:dyDescent="0.15">
      <c r="N432" s="38">
        <v>6450</v>
      </c>
      <c r="O432" s="26">
        <f t="shared" si="8"/>
        <v>1.8454684929657912</v>
      </c>
    </row>
    <row r="433" spans="14:15" ht="13" x14ac:dyDescent="0.15">
      <c r="N433" s="38">
        <v>6465</v>
      </c>
      <c r="O433" s="26">
        <f t="shared" si="8"/>
        <v>1.8462108004183904</v>
      </c>
    </row>
    <row r="434" spans="14:15" ht="13" x14ac:dyDescent="0.15">
      <c r="N434" s="38">
        <v>6480</v>
      </c>
      <c r="O434" s="26">
        <f t="shared" si="8"/>
        <v>1.8469529773655147</v>
      </c>
    </row>
    <row r="435" spans="14:15" ht="13" x14ac:dyDescent="0.15">
      <c r="N435" s="38">
        <v>6495</v>
      </c>
      <c r="O435" s="26">
        <f t="shared" si="8"/>
        <v>1.8476950241284618</v>
      </c>
    </row>
    <row r="436" spans="14:15" ht="13" x14ac:dyDescent="0.15">
      <c r="N436" s="38">
        <v>6510</v>
      </c>
      <c r="O436" s="26">
        <f t="shared" si="8"/>
        <v>1.8484369410262493</v>
      </c>
    </row>
    <row r="437" spans="14:15" ht="13" x14ac:dyDescent="0.15">
      <c r="N437" s="38">
        <v>6525</v>
      </c>
      <c r="O437" s="26">
        <f t="shared" si="8"/>
        <v>1.8491787283756285</v>
      </c>
    </row>
    <row r="438" spans="14:15" ht="13" x14ac:dyDescent="0.15">
      <c r="N438" s="38">
        <v>6540</v>
      </c>
      <c r="O438" s="26">
        <f t="shared" si="8"/>
        <v>1.8499203864911005</v>
      </c>
    </row>
    <row r="439" spans="14:15" ht="13" x14ac:dyDescent="0.15">
      <c r="N439" s="38">
        <v>6555</v>
      </c>
      <c r="O439" s="26">
        <f t="shared" si="8"/>
        <v>1.8506619156849409</v>
      </c>
    </row>
    <row r="440" spans="14:15" ht="13" x14ac:dyDescent="0.15">
      <c r="N440" s="38">
        <v>6570</v>
      </c>
      <c r="O440" s="26">
        <f t="shared" si="8"/>
        <v>1.8514033162672066</v>
      </c>
    </row>
    <row r="441" spans="14:15" ht="13" x14ac:dyDescent="0.15">
      <c r="N441" s="38">
        <v>6585</v>
      </c>
      <c r="O441" s="26">
        <f t="shared" si="8"/>
        <v>1.8521445885457535</v>
      </c>
    </row>
    <row r="442" spans="14:15" ht="13" x14ac:dyDescent="0.15">
      <c r="N442" s="38">
        <v>6600</v>
      </c>
      <c r="O442" s="26">
        <f t="shared" si="8"/>
        <v>1.8528857328262598</v>
      </c>
    </row>
    <row r="443" spans="14:15" ht="13" x14ac:dyDescent="0.15">
      <c r="N443" s="38">
        <v>6615</v>
      </c>
      <c r="O443" s="26">
        <f t="shared" si="8"/>
        <v>1.8536267494122303</v>
      </c>
    </row>
    <row r="444" spans="14:15" ht="13" x14ac:dyDescent="0.15">
      <c r="N444" s="38">
        <v>6630</v>
      </c>
      <c r="O444" s="26">
        <f t="shared" si="8"/>
        <v>1.8543676386050265</v>
      </c>
    </row>
    <row r="445" spans="14:15" ht="13" x14ac:dyDescent="0.15">
      <c r="N445" s="38">
        <v>6645</v>
      </c>
      <c r="O445" s="26">
        <f t="shared" si="8"/>
        <v>1.855108400703867</v>
      </c>
    </row>
    <row r="446" spans="14:15" ht="13" x14ac:dyDescent="0.15">
      <c r="N446" s="38">
        <v>6660</v>
      </c>
      <c r="O446" s="26">
        <f t="shared" si="8"/>
        <v>1.8558490360058579</v>
      </c>
    </row>
    <row r="447" spans="14:15" ht="13" x14ac:dyDescent="0.15">
      <c r="N447" s="38">
        <v>6675</v>
      </c>
      <c r="O447" s="26">
        <f t="shared" si="8"/>
        <v>1.8565895448059972</v>
      </c>
    </row>
    <row r="448" spans="14:15" ht="13" x14ac:dyDescent="0.15">
      <c r="N448" s="38">
        <v>6690</v>
      </c>
      <c r="O448" s="26">
        <f t="shared" si="8"/>
        <v>1.8573299273971937</v>
      </c>
    </row>
    <row r="449" spans="14:15" ht="13" x14ac:dyDescent="0.15">
      <c r="N449" s="38">
        <v>6705</v>
      </c>
      <c r="O449" s="26">
        <f t="shared" si="8"/>
        <v>1.8580701840702867</v>
      </c>
    </row>
    <row r="450" spans="14:15" ht="13" x14ac:dyDescent="0.15">
      <c r="N450" s="38">
        <v>6720</v>
      </c>
      <c r="O450" s="26">
        <f t="shared" si="8"/>
        <v>1.8588103151140549</v>
      </c>
    </row>
    <row r="451" spans="14:15" ht="13" x14ac:dyDescent="0.15">
      <c r="N451" s="38">
        <v>6735</v>
      </c>
      <c r="O451" s="26">
        <f t="shared" ref="O451:O514" si="9">$B$22-($B$26*EXP(-$B$23*N451))-($B$27*EXP(-$B$24*N451))-($B$28*EXP(-$B$25*N451))</f>
        <v>1.8595503208152335</v>
      </c>
    </row>
    <row r="452" spans="14:15" ht="13" x14ac:dyDescent="0.15">
      <c r="N452" s="38">
        <v>6750</v>
      </c>
      <c r="O452" s="26">
        <f t="shared" si="9"/>
        <v>1.8602902014585325</v>
      </c>
    </row>
    <row r="453" spans="14:15" ht="13" x14ac:dyDescent="0.15">
      <c r="N453" s="38">
        <v>6765</v>
      </c>
      <c r="O453" s="26">
        <f t="shared" si="9"/>
        <v>1.8610299573266467</v>
      </c>
    </row>
    <row r="454" spans="14:15" ht="13" x14ac:dyDescent="0.15">
      <c r="N454" s="38">
        <v>6780</v>
      </c>
      <c r="O454" s="26">
        <f t="shared" si="9"/>
        <v>1.8617695887002723</v>
      </c>
    </row>
    <row r="455" spans="14:15" ht="13" x14ac:dyDescent="0.15">
      <c r="N455" s="38">
        <v>6795</v>
      </c>
      <c r="O455" s="26">
        <f t="shared" si="9"/>
        <v>1.8625090958581234</v>
      </c>
    </row>
    <row r="456" spans="14:15" ht="13" x14ac:dyDescent="0.15">
      <c r="N456" s="38">
        <v>6810</v>
      </c>
      <c r="O456" s="26">
        <f t="shared" si="9"/>
        <v>1.8632484790769448</v>
      </c>
    </row>
    <row r="457" spans="14:15" ht="13" x14ac:dyDescent="0.15">
      <c r="N457" s="38">
        <v>6825</v>
      </c>
      <c r="O457" s="26">
        <f t="shared" si="9"/>
        <v>1.8639877386315256</v>
      </c>
    </row>
    <row r="458" spans="14:15" ht="13" x14ac:dyDescent="0.15">
      <c r="N458" s="38">
        <v>6840</v>
      </c>
      <c r="O458" s="26">
        <f t="shared" si="9"/>
        <v>1.864726874794715</v>
      </c>
    </row>
    <row r="459" spans="14:15" ht="13" x14ac:dyDescent="0.15">
      <c r="N459" s="38">
        <v>6855</v>
      </c>
      <c r="O459" s="26">
        <f t="shared" si="9"/>
        <v>1.8654658878374368</v>
      </c>
    </row>
    <row r="460" spans="14:15" ht="13" x14ac:dyDescent="0.15">
      <c r="N460" s="38">
        <v>6870</v>
      </c>
      <c r="O460" s="26">
        <f t="shared" si="9"/>
        <v>1.8662047780287017</v>
      </c>
    </row>
    <row r="461" spans="14:15" ht="13" x14ac:dyDescent="0.15">
      <c r="N461" s="38">
        <v>6885</v>
      </c>
      <c r="O461" s="26">
        <f t="shared" si="9"/>
        <v>1.8669435456356238</v>
      </c>
    </row>
    <row r="462" spans="14:15" ht="13" x14ac:dyDescent="0.15">
      <c r="N462" s="38">
        <v>6900</v>
      </c>
      <c r="O462" s="26">
        <f t="shared" si="9"/>
        <v>1.8676821909234311</v>
      </c>
    </row>
    <row r="463" spans="14:15" ht="13" x14ac:dyDescent="0.15">
      <c r="N463" s="38">
        <v>6915</v>
      </c>
      <c r="O463" s="26">
        <f t="shared" si="9"/>
        <v>1.8684207141554827</v>
      </c>
    </row>
    <row r="464" spans="14:15" ht="13" x14ac:dyDescent="0.15">
      <c r="N464" s="38">
        <v>6930</v>
      </c>
      <c r="O464" s="26">
        <f t="shared" si="9"/>
        <v>1.8691591155932814</v>
      </c>
    </row>
    <row r="465" spans="14:15" ht="13" x14ac:dyDescent="0.15">
      <c r="N465" s="38">
        <v>6945</v>
      </c>
      <c r="O465" s="26">
        <f t="shared" si="9"/>
        <v>1.8698973954964879</v>
      </c>
    </row>
    <row r="466" spans="14:15" ht="13" x14ac:dyDescent="0.15">
      <c r="N466" s="38">
        <v>6960</v>
      </c>
      <c r="O466" s="26">
        <f t="shared" si="9"/>
        <v>1.8706355541229325</v>
      </c>
    </row>
    <row r="467" spans="14:15" ht="13" x14ac:dyDescent="0.15">
      <c r="N467" s="38">
        <v>6975</v>
      </c>
      <c r="O467" s="26">
        <f t="shared" si="9"/>
        <v>1.871373591728628</v>
      </c>
    </row>
    <row r="468" spans="14:15" ht="13" x14ac:dyDescent="0.15">
      <c r="N468" s="38">
        <v>6990</v>
      </c>
      <c r="O468" s="26">
        <f t="shared" si="9"/>
        <v>1.8721115085677864</v>
      </c>
    </row>
    <row r="469" spans="14:15" ht="13" x14ac:dyDescent="0.15">
      <c r="N469" s="38">
        <v>7005</v>
      </c>
      <c r="O469" s="26">
        <f t="shared" si="9"/>
        <v>1.8728493048928305</v>
      </c>
    </row>
    <row r="470" spans="14:15" ht="13" x14ac:dyDescent="0.15">
      <c r="N470" s="38">
        <v>7020</v>
      </c>
      <c r="O470" s="26">
        <f t="shared" si="9"/>
        <v>1.8735869809544061</v>
      </c>
    </row>
    <row r="471" spans="14:15" ht="13" x14ac:dyDescent="0.15">
      <c r="N471" s="38">
        <v>7035</v>
      </c>
      <c r="O471" s="26">
        <f t="shared" si="9"/>
        <v>1.8743245370013959</v>
      </c>
    </row>
    <row r="472" spans="14:15" ht="13" x14ac:dyDescent="0.15">
      <c r="N472" s="38">
        <v>7050</v>
      </c>
      <c r="O472" s="26">
        <f t="shared" si="9"/>
        <v>1.8750619732809319</v>
      </c>
    </row>
    <row r="473" spans="14:15" ht="13" x14ac:dyDescent="0.15">
      <c r="N473" s="38">
        <v>7065</v>
      </c>
      <c r="O473" s="26">
        <f t="shared" si="9"/>
        <v>1.8757992900384091</v>
      </c>
    </row>
    <row r="474" spans="14:15" ht="13" x14ac:dyDescent="0.15">
      <c r="N474" s="38">
        <v>7080</v>
      </c>
      <c r="O474" s="26">
        <f t="shared" si="9"/>
        <v>1.8765364875174981</v>
      </c>
    </row>
    <row r="475" spans="14:15" ht="13" x14ac:dyDescent="0.15">
      <c r="N475" s="38">
        <v>7095</v>
      </c>
      <c r="O475" s="26">
        <f t="shared" si="9"/>
        <v>1.877273565960154</v>
      </c>
    </row>
    <row r="476" spans="14:15" ht="13" x14ac:dyDescent="0.15">
      <c r="N476" s="38">
        <v>7110</v>
      </c>
      <c r="O476" s="26">
        <f t="shared" si="9"/>
        <v>1.8780105256066379</v>
      </c>
    </row>
    <row r="477" spans="14:15" ht="13" x14ac:dyDescent="0.15">
      <c r="N477" s="38">
        <v>7125</v>
      </c>
      <c r="O477" s="26">
        <f t="shared" si="9"/>
        <v>1.8787473666955208</v>
      </c>
    </row>
    <row r="478" spans="14:15" ht="13" x14ac:dyDescent="0.15">
      <c r="N478" s="38">
        <v>7140</v>
      </c>
      <c r="O478" s="26">
        <f t="shared" si="9"/>
        <v>1.8794840894636975</v>
      </c>
    </row>
    <row r="479" spans="14:15" ht="13" x14ac:dyDescent="0.15">
      <c r="N479" s="38">
        <v>7155</v>
      </c>
      <c r="O479" s="26">
        <f t="shared" si="9"/>
        <v>1.880220694146403</v>
      </c>
    </row>
    <row r="480" spans="14:15" ht="13" x14ac:dyDescent="0.15">
      <c r="N480" s="38">
        <v>7170</v>
      </c>
      <c r="O480" s="26">
        <f t="shared" si="9"/>
        <v>1.8809571809772203</v>
      </c>
    </row>
    <row r="481" spans="14:15" ht="13" x14ac:dyDescent="0.15">
      <c r="N481" s="38">
        <v>7185</v>
      </c>
      <c r="O481" s="26">
        <f t="shared" si="9"/>
        <v>1.8816935501880954</v>
      </c>
    </row>
    <row r="482" spans="14:15" ht="13" x14ac:dyDescent="0.15">
      <c r="N482" s="38">
        <v>7200</v>
      </c>
      <c r="O482" s="26">
        <f t="shared" si="9"/>
        <v>1.8824298020093462</v>
      </c>
    </row>
    <row r="483" spans="14:15" ht="13" x14ac:dyDescent="0.15">
      <c r="N483" s="38">
        <v>7215</v>
      </c>
      <c r="O483" s="26">
        <f t="shared" si="9"/>
        <v>1.8831659366696805</v>
      </c>
    </row>
    <row r="484" spans="14:15" ht="13" x14ac:dyDescent="0.15">
      <c r="N484" s="38">
        <v>7230</v>
      </c>
      <c r="O484" s="26">
        <f t="shared" si="9"/>
        <v>1.8839019543961975</v>
      </c>
    </row>
    <row r="485" spans="14:15" ht="13" x14ac:dyDescent="0.15">
      <c r="N485" s="38">
        <v>7245</v>
      </c>
      <c r="O485" s="26">
        <f t="shared" si="9"/>
        <v>1.8846378554144119</v>
      </c>
    </row>
    <row r="486" spans="14:15" ht="13" x14ac:dyDescent="0.15">
      <c r="N486" s="38">
        <v>7260</v>
      </c>
      <c r="O486" s="26">
        <f t="shared" si="9"/>
        <v>1.8853736399482557</v>
      </c>
    </row>
    <row r="487" spans="14:15" ht="13" x14ac:dyDescent="0.15">
      <c r="N487" s="38">
        <v>7275</v>
      </c>
      <c r="O487" s="26">
        <f t="shared" si="9"/>
        <v>1.8861093082200933</v>
      </c>
    </row>
    <row r="488" spans="14:15" ht="13" x14ac:dyDescent="0.15">
      <c r="N488" s="38">
        <v>7290</v>
      </c>
      <c r="O488" s="26">
        <f t="shared" si="9"/>
        <v>1.8868448604507364</v>
      </c>
    </row>
    <row r="489" spans="14:15" ht="13" x14ac:dyDescent="0.15">
      <c r="N489" s="38">
        <v>7305</v>
      </c>
      <c r="O489" s="26">
        <f t="shared" si="9"/>
        <v>1.8875802968594471</v>
      </c>
    </row>
    <row r="490" spans="14:15" ht="13" x14ac:dyDescent="0.15">
      <c r="N490" s="38">
        <v>7320</v>
      </c>
      <c r="O490" s="26">
        <f t="shared" si="9"/>
        <v>1.8883156176639613</v>
      </c>
    </row>
    <row r="491" spans="14:15" ht="13" x14ac:dyDescent="0.15">
      <c r="N491" s="38">
        <v>7335</v>
      </c>
      <c r="O491" s="26">
        <f t="shared" si="9"/>
        <v>1.8890508230804857</v>
      </c>
    </row>
    <row r="492" spans="14:15" ht="13" x14ac:dyDescent="0.15">
      <c r="N492" s="38">
        <v>7350</v>
      </c>
      <c r="O492" s="26">
        <f t="shared" si="9"/>
        <v>1.8897859133237205</v>
      </c>
    </row>
    <row r="493" spans="14:15" ht="13" x14ac:dyDescent="0.15">
      <c r="N493" s="38">
        <v>7365</v>
      </c>
      <c r="O493" s="26">
        <f t="shared" si="9"/>
        <v>1.8905208886068658</v>
      </c>
    </row>
    <row r="494" spans="14:15" ht="13" x14ac:dyDescent="0.15">
      <c r="N494" s="38">
        <v>7380</v>
      </c>
      <c r="O494" s="26">
        <f t="shared" si="9"/>
        <v>1.8912557491416297</v>
      </c>
    </row>
    <row r="495" spans="14:15" ht="13" x14ac:dyDescent="0.15">
      <c r="N495" s="38">
        <v>7395</v>
      </c>
      <c r="O495" s="26">
        <f t="shared" si="9"/>
        <v>1.8919904951382485</v>
      </c>
    </row>
    <row r="496" spans="14:15" ht="13" x14ac:dyDescent="0.15">
      <c r="N496" s="38">
        <v>7410</v>
      </c>
      <c r="O496" s="26">
        <f t="shared" si="9"/>
        <v>1.8927251268054848</v>
      </c>
    </row>
    <row r="497" spans="14:15" ht="13" x14ac:dyDescent="0.15">
      <c r="N497" s="38">
        <v>7425</v>
      </c>
      <c r="O497" s="26">
        <f t="shared" si="9"/>
        <v>1.8934596443506493</v>
      </c>
    </row>
    <row r="498" spans="14:15" ht="13" x14ac:dyDescent="0.15">
      <c r="N498" s="38">
        <v>7440</v>
      </c>
      <c r="O498" s="26">
        <f t="shared" si="9"/>
        <v>1.8941940479796084</v>
      </c>
    </row>
    <row r="499" spans="14:15" ht="13" x14ac:dyDescent="0.15">
      <c r="N499" s="38">
        <v>7455</v>
      </c>
      <c r="O499" s="26">
        <f t="shared" si="9"/>
        <v>1.8949283378967881</v>
      </c>
    </row>
    <row r="500" spans="14:15" ht="13" x14ac:dyDescent="0.15">
      <c r="N500" s="38">
        <v>7470</v>
      </c>
      <c r="O500" s="26">
        <f t="shared" si="9"/>
        <v>1.8956625143051946</v>
      </c>
    </row>
    <row r="501" spans="14:15" ht="13" x14ac:dyDescent="0.15">
      <c r="N501" s="38">
        <v>7485</v>
      </c>
      <c r="O501" s="26">
        <f t="shared" si="9"/>
        <v>1.8963965774064189</v>
      </c>
    </row>
    <row r="502" spans="14:15" ht="13" x14ac:dyDescent="0.15">
      <c r="N502" s="38">
        <v>7500</v>
      </c>
      <c r="O502" s="26">
        <f t="shared" si="9"/>
        <v>1.8971305274006465</v>
      </c>
    </row>
    <row r="503" spans="14:15" ht="13" x14ac:dyDescent="0.15">
      <c r="N503" s="38">
        <v>7515</v>
      </c>
      <c r="O503" s="26">
        <f t="shared" si="9"/>
        <v>1.8978643644866722</v>
      </c>
    </row>
    <row r="504" spans="14:15" ht="13" x14ac:dyDescent="0.15">
      <c r="N504" s="38">
        <v>7530</v>
      </c>
      <c r="O504" s="26">
        <f t="shared" si="9"/>
        <v>1.898598088861907</v>
      </c>
    </row>
    <row r="505" spans="14:15" ht="13" x14ac:dyDescent="0.15">
      <c r="N505" s="38">
        <v>7545</v>
      </c>
      <c r="O505" s="26">
        <f t="shared" si="9"/>
        <v>1.8993317007223878</v>
      </c>
    </row>
    <row r="506" spans="14:15" ht="13" x14ac:dyDescent="0.15">
      <c r="N506" s="38">
        <v>7560</v>
      </c>
      <c r="O506" s="26">
        <f t="shared" si="9"/>
        <v>1.9000652002627891</v>
      </c>
    </row>
    <row r="507" spans="14:15" ht="13" x14ac:dyDescent="0.15">
      <c r="N507" s="38">
        <v>7575</v>
      </c>
      <c r="O507" s="26">
        <f t="shared" si="9"/>
        <v>1.9007985876764346</v>
      </c>
    </row>
    <row r="508" spans="14:15" ht="13" x14ac:dyDescent="0.15">
      <c r="N508" s="38">
        <v>7590</v>
      </c>
      <c r="O508" s="26">
        <f t="shared" si="9"/>
        <v>1.9015318631553004</v>
      </c>
    </row>
    <row r="509" spans="14:15" ht="13" x14ac:dyDescent="0.15">
      <c r="N509" s="38">
        <v>7605</v>
      </c>
      <c r="O509" s="26">
        <f t="shared" si="9"/>
        <v>1.902265026890035</v>
      </c>
    </row>
    <row r="510" spans="14:15" ht="13" x14ac:dyDescent="0.15">
      <c r="N510" s="38">
        <v>7620</v>
      </c>
      <c r="O510" s="26">
        <f t="shared" si="9"/>
        <v>1.9029980790699579</v>
      </c>
    </row>
    <row r="511" spans="14:15" ht="13" x14ac:dyDescent="0.15">
      <c r="N511" s="38">
        <v>7635</v>
      </c>
      <c r="O511" s="26">
        <f t="shared" si="9"/>
        <v>1.9037310198830797</v>
      </c>
    </row>
    <row r="512" spans="14:15" ht="13" x14ac:dyDescent="0.15">
      <c r="N512" s="38">
        <v>7650</v>
      </c>
      <c r="O512" s="26">
        <f t="shared" si="9"/>
        <v>1.9044638495161035</v>
      </c>
    </row>
    <row r="513" spans="14:15" ht="13" x14ac:dyDescent="0.15">
      <c r="N513" s="38">
        <v>7665</v>
      </c>
      <c r="O513" s="26">
        <f t="shared" si="9"/>
        <v>1.9051965681544409</v>
      </c>
    </row>
    <row r="514" spans="14:15" ht="13" x14ac:dyDescent="0.15">
      <c r="N514" s="38">
        <v>7680</v>
      </c>
      <c r="O514" s="26">
        <f t="shared" si="9"/>
        <v>1.905929175982215</v>
      </c>
    </row>
    <row r="515" spans="14:15" ht="13" x14ac:dyDescent="0.15">
      <c r="N515" s="38">
        <v>7695</v>
      </c>
      <c r="O515" s="26">
        <f t="shared" ref="O515:O578" si="10">$B$22-($B$26*EXP(-$B$23*N515))-($B$27*EXP(-$B$24*N515))-($B$28*EXP(-$B$25*N515))</f>
        <v>1.9066616731822768</v>
      </c>
    </row>
    <row r="516" spans="14:15" ht="13" x14ac:dyDescent="0.15">
      <c r="N516" s="38">
        <v>7710</v>
      </c>
      <c r="O516" s="26">
        <f t="shared" si="10"/>
        <v>1.9073940599362089</v>
      </c>
    </row>
    <row r="517" spans="14:15" ht="13" x14ac:dyDescent="0.15">
      <c r="N517" s="38">
        <v>7725</v>
      </c>
      <c r="O517" s="26">
        <f t="shared" si="10"/>
        <v>1.9081263364243384</v>
      </c>
    </row>
    <row r="518" spans="14:15" ht="13" x14ac:dyDescent="0.15">
      <c r="N518" s="38">
        <v>7740</v>
      </c>
      <c r="O518" s="26">
        <f t="shared" si="10"/>
        <v>1.9088585028257432</v>
      </c>
    </row>
    <row r="519" spans="14:15" ht="13" x14ac:dyDescent="0.15">
      <c r="N519" s="38">
        <v>7755</v>
      </c>
      <c r="O519" s="26">
        <f t="shared" si="10"/>
        <v>1.9095905593182625</v>
      </c>
    </row>
    <row r="520" spans="14:15" ht="13" x14ac:dyDescent="0.15">
      <c r="N520" s="38">
        <v>7770</v>
      </c>
      <c r="O520" s="26">
        <f t="shared" si="10"/>
        <v>1.910322506078507</v>
      </c>
    </row>
    <row r="521" spans="14:15" ht="13" x14ac:dyDescent="0.15">
      <c r="N521" s="38">
        <v>7785</v>
      </c>
      <c r="O521" s="26">
        <f t="shared" si="10"/>
        <v>1.911054343281867</v>
      </c>
    </row>
    <row r="522" spans="14:15" ht="13" x14ac:dyDescent="0.15">
      <c r="N522" s="38">
        <v>7800</v>
      </c>
      <c r="O522" s="26">
        <f t="shared" si="10"/>
        <v>1.9117860711025223</v>
      </c>
    </row>
    <row r="523" spans="14:15" ht="13" x14ac:dyDescent="0.15">
      <c r="N523" s="38">
        <v>7815</v>
      </c>
      <c r="O523" s="26">
        <f t="shared" si="10"/>
        <v>1.9125176897134457</v>
      </c>
    </row>
    <row r="524" spans="14:15" ht="13" x14ac:dyDescent="0.15">
      <c r="N524" s="38">
        <v>7830</v>
      </c>
      <c r="O524" s="26">
        <f t="shared" si="10"/>
        <v>1.9132491992864207</v>
      </c>
    </row>
    <row r="525" spans="14:15" ht="13" x14ac:dyDescent="0.15">
      <c r="N525" s="38">
        <v>7845</v>
      </c>
      <c r="O525" s="26">
        <f t="shared" si="10"/>
        <v>1.913980599992045</v>
      </c>
    </row>
    <row r="526" spans="14:15" ht="13" x14ac:dyDescent="0.15">
      <c r="N526" s="38">
        <v>7860</v>
      </c>
      <c r="O526" s="26">
        <f t="shared" si="10"/>
        <v>1.9147118919997359</v>
      </c>
    </row>
    <row r="527" spans="14:15" ht="13" x14ac:dyDescent="0.15">
      <c r="N527" s="38">
        <v>7875</v>
      </c>
      <c r="O527" s="26">
        <f t="shared" si="10"/>
        <v>1.9154430754777483</v>
      </c>
    </row>
    <row r="528" spans="14:15" ht="13" x14ac:dyDescent="0.15">
      <c r="N528" s="38">
        <v>7890</v>
      </c>
      <c r="O528" s="26">
        <f t="shared" si="10"/>
        <v>1.916174150593176</v>
      </c>
    </row>
    <row r="529" spans="14:15" ht="13" x14ac:dyDescent="0.15">
      <c r="N529" s="38">
        <v>7905</v>
      </c>
      <c r="O529" s="26">
        <f t="shared" si="10"/>
        <v>1.9169051175119582</v>
      </c>
    </row>
    <row r="530" spans="14:15" ht="13" x14ac:dyDescent="0.15">
      <c r="N530" s="38">
        <v>7920</v>
      </c>
      <c r="O530" s="26">
        <f t="shared" si="10"/>
        <v>1.9176359763988984</v>
      </c>
    </row>
    <row r="531" spans="14:15" ht="13" x14ac:dyDescent="0.15">
      <c r="N531" s="38">
        <v>7935</v>
      </c>
      <c r="O531" s="26">
        <f t="shared" si="10"/>
        <v>1.9183667274176628</v>
      </c>
    </row>
    <row r="532" spans="14:15" ht="13" x14ac:dyDescent="0.15">
      <c r="N532" s="38">
        <v>7950</v>
      </c>
      <c r="O532" s="26">
        <f t="shared" si="10"/>
        <v>1.9190973707307899</v>
      </c>
    </row>
    <row r="533" spans="14:15" ht="13" x14ac:dyDescent="0.15">
      <c r="N533" s="38">
        <v>7965</v>
      </c>
      <c r="O533" s="26">
        <f t="shared" si="10"/>
        <v>1.9198279064997053</v>
      </c>
    </row>
    <row r="534" spans="14:15" ht="13" x14ac:dyDescent="0.15">
      <c r="N534" s="38">
        <v>7980</v>
      </c>
      <c r="O534" s="26">
        <f t="shared" si="10"/>
        <v>1.9205583348847206</v>
      </c>
    </row>
    <row r="535" spans="14:15" ht="13" x14ac:dyDescent="0.15">
      <c r="N535" s="38">
        <v>7995</v>
      </c>
      <c r="O535" s="26">
        <f t="shared" si="10"/>
        <v>1.9212886560450517</v>
      </c>
    </row>
    <row r="536" spans="14:15" ht="13" x14ac:dyDescent="0.15">
      <c r="N536" s="38">
        <v>8010</v>
      </c>
      <c r="O536" s="26">
        <f t="shared" si="10"/>
        <v>1.9220188701388157</v>
      </c>
    </row>
    <row r="537" spans="14:15" ht="13" x14ac:dyDescent="0.15">
      <c r="N537" s="38">
        <v>8025</v>
      </c>
      <c r="O537" s="26">
        <f t="shared" si="10"/>
        <v>1.9227489773230513</v>
      </c>
    </row>
    <row r="538" spans="14:15" ht="13" x14ac:dyDescent="0.15">
      <c r="N538" s="38">
        <v>8040</v>
      </c>
      <c r="O538" s="26">
        <f t="shared" si="10"/>
        <v>1.9234789777537129</v>
      </c>
    </row>
    <row r="539" spans="14:15" ht="13" x14ac:dyDescent="0.15">
      <c r="N539" s="38">
        <v>8055</v>
      </c>
      <c r="O539" s="26">
        <f t="shared" si="10"/>
        <v>1.9242088715856918</v>
      </c>
    </row>
    <row r="540" spans="14:15" ht="13" x14ac:dyDescent="0.15">
      <c r="N540" s="38">
        <v>8070</v>
      </c>
      <c r="O540" s="26">
        <f t="shared" si="10"/>
        <v>1.9249386589728141</v>
      </c>
    </row>
    <row r="541" spans="14:15" ht="13" x14ac:dyDescent="0.15">
      <c r="N541" s="38">
        <v>8085</v>
      </c>
      <c r="O541" s="26">
        <f t="shared" si="10"/>
        <v>1.9256683400678556</v>
      </c>
    </row>
    <row r="542" spans="14:15" ht="13" x14ac:dyDescent="0.15">
      <c r="N542" s="38">
        <v>8100</v>
      </c>
      <c r="O542" s="26">
        <f t="shared" si="10"/>
        <v>1.9263979150225436</v>
      </c>
    </row>
    <row r="543" spans="14:15" ht="13" x14ac:dyDescent="0.15">
      <c r="N543" s="38">
        <v>8115</v>
      </c>
      <c r="O543" s="26">
        <f t="shared" si="10"/>
        <v>1.9271273839875702</v>
      </c>
    </row>
    <row r="544" spans="14:15" ht="13" x14ac:dyDescent="0.15">
      <c r="N544" s="38">
        <v>8130</v>
      </c>
      <c r="O544" s="26">
        <f t="shared" si="10"/>
        <v>1.9278567471125925</v>
      </c>
    </row>
    <row r="545" spans="14:15" ht="13" x14ac:dyDescent="0.15">
      <c r="N545" s="38">
        <v>8145</v>
      </c>
      <c r="O545" s="26">
        <f t="shared" si="10"/>
        <v>1.928586004546248</v>
      </c>
    </row>
    <row r="546" spans="14:15" ht="13" x14ac:dyDescent="0.15">
      <c r="N546" s="38">
        <v>8160</v>
      </c>
      <c r="O546" s="26">
        <f t="shared" si="10"/>
        <v>1.929315156436159</v>
      </c>
    </row>
    <row r="547" spans="14:15" ht="13" x14ac:dyDescent="0.15">
      <c r="N547" s="38">
        <v>8175</v>
      </c>
      <c r="O547" s="26">
        <f t="shared" si="10"/>
        <v>1.9300442029289391</v>
      </c>
    </row>
    <row r="548" spans="14:15" ht="13" x14ac:dyDescent="0.15">
      <c r="N548" s="38">
        <v>8190</v>
      </c>
      <c r="O548" s="26">
        <f t="shared" si="10"/>
        <v>1.9307731441701996</v>
      </c>
    </row>
    <row r="549" spans="14:15" ht="13" x14ac:dyDescent="0.15">
      <c r="N549" s="38">
        <v>8205</v>
      </c>
      <c r="O549" s="26">
        <f t="shared" si="10"/>
        <v>1.9315019803045592</v>
      </c>
    </row>
    <row r="550" spans="14:15" ht="13" x14ac:dyDescent="0.15">
      <c r="N550" s="38">
        <v>8220</v>
      </c>
      <c r="O550" s="26">
        <f t="shared" si="10"/>
        <v>1.9322307114756523</v>
      </c>
    </row>
    <row r="551" spans="14:15" ht="13" x14ac:dyDescent="0.15">
      <c r="N551" s="38">
        <v>8235</v>
      </c>
      <c r="O551" s="26">
        <f t="shared" si="10"/>
        <v>1.9329593378261336</v>
      </c>
    </row>
    <row r="552" spans="14:15" ht="13" x14ac:dyDescent="0.15">
      <c r="N552" s="38">
        <v>8250</v>
      </c>
      <c r="O552" s="26">
        <f t="shared" si="10"/>
        <v>1.9336878594976872</v>
      </c>
    </row>
    <row r="553" spans="14:15" ht="13" x14ac:dyDescent="0.15">
      <c r="N553" s="38">
        <v>8265</v>
      </c>
      <c r="O553" s="26">
        <f t="shared" si="10"/>
        <v>1.9344162766310298</v>
      </c>
    </row>
    <row r="554" spans="14:15" ht="13" x14ac:dyDescent="0.15">
      <c r="N554" s="38">
        <v>8280</v>
      </c>
      <c r="O554" s="26">
        <f t="shared" si="10"/>
        <v>1.9351445893659216</v>
      </c>
    </row>
    <row r="555" spans="14:15" ht="13" x14ac:dyDescent="0.15">
      <c r="N555" s="38">
        <v>8295</v>
      </c>
      <c r="O555" s="26">
        <f t="shared" si="10"/>
        <v>1.9358727978411743</v>
      </c>
    </row>
    <row r="556" spans="14:15" ht="13" x14ac:dyDescent="0.15">
      <c r="N556" s="38">
        <v>8310</v>
      </c>
      <c r="O556" s="26">
        <f t="shared" si="10"/>
        <v>1.9366009021946553</v>
      </c>
    </row>
    <row r="557" spans="14:15" ht="13" x14ac:dyDescent="0.15">
      <c r="N557" s="38">
        <v>8325</v>
      </c>
      <c r="O557" s="26">
        <f t="shared" si="10"/>
        <v>1.9373289025632943</v>
      </c>
    </row>
    <row r="558" spans="14:15" ht="13" x14ac:dyDescent="0.15">
      <c r="N558" s="38">
        <v>8340</v>
      </c>
      <c r="O558" s="26">
        <f t="shared" si="10"/>
        <v>1.9380567990830917</v>
      </c>
    </row>
    <row r="559" spans="14:15" ht="13" x14ac:dyDescent="0.15">
      <c r="N559" s="38">
        <v>8355</v>
      </c>
      <c r="O559" s="26">
        <f t="shared" si="10"/>
        <v>1.9387845918891271</v>
      </c>
    </row>
    <row r="560" spans="14:15" ht="13" x14ac:dyDescent="0.15">
      <c r="N560" s="38">
        <v>8370</v>
      </c>
      <c r="O560" s="26">
        <f t="shared" si="10"/>
        <v>1.9395122811155616</v>
      </c>
    </row>
    <row r="561" spans="14:15" ht="13" x14ac:dyDescent="0.15">
      <c r="N561" s="38">
        <v>8385</v>
      </c>
      <c r="O561" s="26">
        <f t="shared" si="10"/>
        <v>1.9402398668956478</v>
      </c>
    </row>
    <row r="562" spans="14:15" ht="13" x14ac:dyDescent="0.15">
      <c r="N562" s="38">
        <v>8400</v>
      </c>
      <c r="O562" s="26">
        <f t="shared" si="10"/>
        <v>1.9409673493617348</v>
      </c>
    </row>
    <row r="563" spans="14:15" ht="13" x14ac:dyDescent="0.15">
      <c r="N563" s="38">
        <v>8415</v>
      </c>
      <c r="O563" s="26">
        <f t="shared" si="10"/>
        <v>1.9416947286452757</v>
      </c>
    </row>
    <row r="564" spans="14:15" ht="13" x14ac:dyDescent="0.15">
      <c r="N564" s="38">
        <v>8430</v>
      </c>
      <c r="O564" s="26">
        <f t="shared" si="10"/>
        <v>1.9424220048768364</v>
      </c>
    </row>
    <row r="565" spans="14:15" ht="13" x14ac:dyDescent="0.15">
      <c r="N565" s="38">
        <v>8445</v>
      </c>
      <c r="O565" s="26">
        <f t="shared" si="10"/>
        <v>1.943149178186097</v>
      </c>
    </row>
    <row r="566" spans="14:15" ht="13" x14ac:dyDescent="0.15">
      <c r="N566" s="38">
        <v>8460</v>
      </c>
      <c r="O566" s="26">
        <f t="shared" si="10"/>
        <v>1.9438762487018622</v>
      </c>
    </row>
    <row r="567" spans="14:15" ht="13" x14ac:dyDescent="0.15">
      <c r="N567" s="38">
        <v>8475</v>
      </c>
      <c r="O567" s="26">
        <f t="shared" si="10"/>
        <v>1.9446032165520659</v>
      </c>
    </row>
    <row r="568" spans="14:15" ht="13" x14ac:dyDescent="0.15">
      <c r="N568" s="38">
        <v>8490</v>
      </c>
      <c r="O568" s="26">
        <f t="shared" si="10"/>
        <v>1.9453300818637791</v>
      </c>
    </row>
    <row r="569" spans="14:15" ht="13" x14ac:dyDescent="0.15">
      <c r="N569" s="38">
        <v>8505</v>
      </c>
      <c r="O569" s="26">
        <f t="shared" si="10"/>
        <v>1.9460568447632145</v>
      </c>
    </row>
    <row r="570" spans="14:15" ht="13" x14ac:dyDescent="0.15">
      <c r="N570" s="38">
        <v>8520</v>
      </c>
      <c r="O570" s="26">
        <f t="shared" si="10"/>
        <v>1.9467835053757359</v>
      </c>
    </row>
    <row r="571" spans="14:15" ht="13" x14ac:dyDescent="0.15">
      <c r="N571" s="38">
        <v>8535</v>
      </c>
      <c r="O571" s="26">
        <f t="shared" si="10"/>
        <v>1.947510063825856</v>
      </c>
    </row>
    <row r="572" spans="14:15" ht="13" x14ac:dyDescent="0.15">
      <c r="N572" s="38">
        <v>8550</v>
      </c>
      <c r="O572" s="26">
        <f t="shared" si="10"/>
        <v>1.9482365202372582</v>
      </c>
    </row>
    <row r="573" spans="14:15" ht="13" x14ac:dyDescent="0.15">
      <c r="N573" s="38">
        <v>8565</v>
      </c>
      <c r="O573" s="26">
        <f t="shared" si="10"/>
        <v>1.9489628747327865</v>
      </c>
    </row>
    <row r="574" spans="14:15" ht="13" x14ac:dyDescent="0.15">
      <c r="N574" s="38">
        <v>8580</v>
      </c>
      <c r="O574" s="26">
        <f t="shared" si="10"/>
        <v>1.9496891274344597</v>
      </c>
    </row>
    <row r="575" spans="14:15" ht="13" x14ac:dyDescent="0.15">
      <c r="N575" s="38">
        <v>8595</v>
      </c>
      <c r="O575" s="26">
        <f t="shared" si="10"/>
        <v>1.9504152784634758</v>
      </c>
    </row>
    <row r="576" spans="14:15" ht="13" x14ac:dyDescent="0.15">
      <c r="N576" s="38">
        <v>8610</v>
      </c>
      <c r="O576" s="26">
        <f t="shared" si="10"/>
        <v>1.9511413279402214</v>
      </c>
    </row>
    <row r="577" spans="14:15" ht="13" x14ac:dyDescent="0.15">
      <c r="N577" s="38">
        <v>8625</v>
      </c>
      <c r="O577" s="26">
        <f t="shared" si="10"/>
        <v>1.9518672759842719</v>
      </c>
    </row>
    <row r="578" spans="14:15" ht="13" x14ac:dyDescent="0.15">
      <c r="N578" s="38">
        <v>8640</v>
      </c>
      <c r="O578" s="26">
        <f t="shared" si="10"/>
        <v>1.9525931227144007</v>
      </c>
    </row>
    <row r="579" spans="14:15" ht="13" x14ac:dyDescent="0.15">
      <c r="N579" s="38">
        <v>8655</v>
      </c>
      <c r="O579" s="26">
        <f t="shared" ref="O579:O642" si="11">$B$22-($B$26*EXP(-$B$23*N579))-($B$27*EXP(-$B$24*N579))-($B$28*EXP(-$B$25*N579))</f>
        <v>1.9533188682485836</v>
      </c>
    </row>
    <row r="580" spans="14:15" ht="13" x14ac:dyDescent="0.15">
      <c r="N580" s="38">
        <v>8670</v>
      </c>
      <c r="O580" s="26">
        <f t="shared" si="11"/>
        <v>1.9540445127040087</v>
      </c>
    </row>
    <row r="581" spans="14:15" ht="13" x14ac:dyDescent="0.15">
      <c r="N581" s="38">
        <v>8685</v>
      </c>
      <c r="O581" s="26">
        <f t="shared" si="11"/>
        <v>1.9547700561970753</v>
      </c>
    </row>
    <row r="582" spans="14:15" ht="13" x14ac:dyDescent="0.15">
      <c r="N582" s="38">
        <v>8700</v>
      </c>
      <c r="O582" s="26">
        <f t="shared" si="11"/>
        <v>1.9554954988434057</v>
      </c>
    </row>
    <row r="583" spans="14:15" ht="13" x14ac:dyDescent="0.15">
      <c r="N583" s="38">
        <v>8715</v>
      </c>
      <c r="O583" s="26">
        <f t="shared" si="11"/>
        <v>1.9562208407578483</v>
      </c>
    </row>
    <row r="584" spans="14:15" ht="13" x14ac:dyDescent="0.15">
      <c r="N584" s="38">
        <v>8730</v>
      </c>
      <c r="O584" s="26">
        <f t="shared" si="11"/>
        <v>1.9569460820544844</v>
      </c>
    </row>
    <row r="585" spans="14:15" ht="13" x14ac:dyDescent="0.15">
      <c r="N585" s="38">
        <v>8745</v>
      </c>
      <c r="O585" s="26">
        <f t="shared" si="11"/>
        <v>1.9576712228466304</v>
      </c>
    </row>
    <row r="586" spans="14:15" ht="13" x14ac:dyDescent="0.15">
      <c r="N586" s="38">
        <v>8760</v>
      </c>
      <c r="O586" s="26">
        <f t="shared" si="11"/>
        <v>1.9583962632468488</v>
      </c>
    </row>
    <row r="587" spans="14:15" ht="13" x14ac:dyDescent="0.15">
      <c r="N587" s="38">
        <v>8775</v>
      </c>
      <c r="O587" s="26">
        <f t="shared" si="11"/>
        <v>1.9591212033669496</v>
      </c>
    </row>
    <row r="588" spans="14:15" ht="13" x14ac:dyDescent="0.15">
      <c r="N588" s="38">
        <v>8790</v>
      </c>
      <c r="O588" s="26">
        <f t="shared" si="11"/>
        <v>1.9598460433179978</v>
      </c>
    </row>
    <row r="589" spans="14:15" ht="13" x14ac:dyDescent="0.15">
      <c r="N589" s="38">
        <v>8805</v>
      </c>
      <c r="O589" s="26">
        <f t="shared" si="11"/>
        <v>1.9605707832103167</v>
      </c>
    </row>
    <row r="590" spans="14:15" ht="13" x14ac:dyDescent="0.15">
      <c r="N590" s="38">
        <v>8820</v>
      </c>
      <c r="O590" s="26">
        <f t="shared" si="11"/>
        <v>1.9612954231534987</v>
      </c>
    </row>
    <row r="591" spans="14:15" ht="13" x14ac:dyDescent="0.15">
      <c r="N591" s="38">
        <v>8835</v>
      </c>
      <c r="O591" s="26">
        <f t="shared" si="11"/>
        <v>1.9620199632564015</v>
      </c>
    </row>
    <row r="592" spans="14:15" ht="13" x14ac:dyDescent="0.15">
      <c r="N592" s="38">
        <v>8850</v>
      </c>
      <c r="O592" s="26">
        <f t="shared" si="11"/>
        <v>1.9627444036271626</v>
      </c>
    </row>
    <row r="593" spans="14:15" ht="13" x14ac:dyDescent="0.15">
      <c r="N593" s="38">
        <v>8865</v>
      </c>
      <c r="O593" s="26">
        <f t="shared" si="11"/>
        <v>1.9634687443732002</v>
      </c>
    </row>
    <row r="594" spans="14:15" ht="13" x14ac:dyDescent="0.15">
      <c r="N594" s="38">
        <v>8880</v>
      </c>
      <c r="O594" s="26">
        <f t="shared" si="11"/>
        <v>1.9641929856012181</v>
      </c>
    </row>
    <row r="595" spans="14:15" ht="13" x14ac:dyDescent="0.15">
      <c r="N595" s="38">
        <v>8895</v>
      </c>
      <c r="O595" s="26">
        <f t="shared" si="11"/>
        <v>1.9649171274172108</v>
      </c>
    </row>
    <row r="596" spans="14:15" ht="13" x14ac:dyDescent="0.15">
      <c r="N596" s="38">
        <v>8910</v>
      </c>
      <c r="O596" s="26">
        <f t="shared" si="11"/>
        <v>1.9656411699264744</v>
      </c>
    </row>
    <row r="597" spans="14:15" ht="13" x14ac:dyDescent="0.15">
      <c r="N597" s="38">
        <v>8925</v>
      </c>
      <c r="O597" s="26">
        <f t="shared" si="11"/>
        <v>1.9663651132336009</v>
      </c>
    </row>
    <row r="598" spans="14:15" ht="13" x14ac:dyDescent="0.15">
      <c r="N598" s="38">
        <v>8940</v>
      </c>
      <c r="O598" s="26">
        <f t="shared" si="11"/>
        <v>1.9670889574424946</v>
      </c>
    </row>
    <row r="599" spans="14:15" ht="13" x14ac:dyDescent="0.15">
      <c r="N599" s="38">
        <v>8955</v>
      </c>
      <c r="O599" s="26">
        <f t="shared" si="11"/>
        <v>1.967812702656369</v>
      </c>
    </row>
    <row r="600" spans="14:15" ht="13" x14ac:dyDescent="0.15">
      <c r="N600" s="38">
        <v>8970</v>
      </c>
      <c r="O600" s="26">
        <f t="shared" si="11"/>
        <v>1.9685363489777563</v>
      </c>
    </row>
    <row r="601" spans="14:15" ht="13" x14ac:dyDescent="0.15">
      <c r="N601" s="38">
        <v>8985</v>
      </c>
      <c r="O601" s="26">
        <f t="shared" si="11"/>
        <v>1.9692598965085111</v>
      </c>
    </row>
    <row r="602" spans="14:15" ht="13" x14ac:dyDescent="0.15">
      <c r="N602" s="38">
        <v>9000</v>
      </c>
      <c r="O602" s="26">
        <f t="shared" si="11"/>
        <v>1.9699833453498137</v>
      </c>
    </row>
    <row r="603" spans="14:15" ht="13" x14ac:dyDescent="0.15">
      <c r="N603" s="38">
        <v>9015</v>
      </c>
      <c r="O603" s="26">
        <f t="shared" si="11"/>
        <v>1.9707066956021801</v>
      </c>
    </row>
    <row r="604" spans="14:15" ht="13" x14ac:dyDescent="0.15">
      <c r="N604" s="38">
        <v>9030</v>
      </c>
      <c r="O604" s="26">
        <f t="shared" si="11"/>
        <v>1.9714299473654586</v>
      </c>
    </row>
    <row r="605" spans="14:15" ht="13" x14ac:dyDescent="0.15">
      <c r="N605" s="38">
        <v>9045</v>
      </c>
      <c r="O605" s="26">
        <f t="shared" si="11"/>
        <v>1.9721531007388462</v>
      </c>
    </row>
    <row r="606" spans="14:15" ht="13" x14ac:dyDescent="0.15">
      <c r="N606" s="38">
        <v>9060</v>
      </c>
      <c r="O606" s="26">
        <f t="shared" si="11"/>
        <v>1.9728761558208774</v>
      </c>
    </row>
    <row r="607" spans="14:15" ht="13" x14ac:dyDescent="0.15">
      <c r="N607" s="38">
        <v>9075</v>
      </c>
      <c r="O607" s="26">
        <f t="shared" si="11"/>
        <v>1.9735991127094472</v>
      </c>
    </row>
    <row r="608" spans="14:15" ht="13" x14ac:dyDescent="0.15">
      <c r="N608" s="38">
        <v>9090</v>
      </c>
      <c r="O608" s="26">
        <f t="shared" si="11"/>
        <v>1.9743219715018006</v>
      </c>
    </row>
    <row r="609" spans="14:15" ht="13" x14ac:dyDescent="0.15">
      <c r="N609" s="38">
        <v>9105</v>
      </c>
      <c r="O609" s="26">
        <f t="shared" si="11"/>
        <v>1.9750447322945472</v>
      </c>
    </row>
    <row r="610" spans="14:15" ht="13" x14ac:dyDescent="0.15">
      <c r="N610" s="38">
        <v>9120</v>
      </c>
      <c r="O610" s="26">
        <f t="shared" si="11"/>
        <v>1.975767395183663</v>
      </c>
    </row>
    <row r="611" spans="14:15" ht="13" x14ac:dyDescent="0.15">
      <c r="N611" s="38">
        <v>9135</v>
      </c>
      <c r="O611" s="26">
        <f t="shared" si="11"/>
        <v>1.976489960264491</v>
      </c>
    </row>
    <row r="612" spans="14:15" ht="13" x14ac:dyDescent="0.15">
      <c r="N612" s="38">
        <v>9150</v>
      </c>
      <c r="O612" s="26">
        <f t="shared" si="11"/>
        <v>1.9772124276317493</v>
      </c>
    </row>
    <row r="613" spans="14:15" ht="13" x14ac:dyDescent="0.15">
      <c r="N613" s="38">
        <v>9165</v>
      </c>
      <c r="O613" s="26">
        <f t="shared" si="11"/>
        <v>1.9779347973795414</v>
      </c>
    </row>
    <row r="614" spans="14:15" ht="13" x14ac:dyDescent="0.15">
      <c r="N614" s="38">
        <v>9180</v>
      </c>
      <c r="O614" s="26">
        <f t="shared" si="11"/>
        <v>1.978657069601347</v>
      </c>
    </row>
    <row r="615" spans="14:15" ht="13" x14ac:dyDescent="0.15">
      <c r="N615" s="38">
        <v>9195</v>
      </c>
      <c r="O615" s="26">
        <f t="shared" si="11"/>
        <v>1.9793792443900395</v>
      </c>
    </row>
    <row r="616" spans="14:15" ht="13" x14ac:dyDescent="0.15">
      <c r="N616" s="38">
        <v>9210</v>
      </c>
      <c r="O616" s="26">
        <f t="shared" si="11"/>
        <v>1.9801013218378829</v>
      </c>
    </row>
    <row r="617" spans="14:15" ht="13" x14ac:dyDescent="0.15">
      <c r="N617" s="38">
        <v>9225</v>
      </c>
      <c r="O617" s="26">
        <f t="shared" si="11"/>
        <v>1.9808233020365407</v>
      </c>
    </row>
    <row r="618" spans="14:15" ht="13" x14ac:dyDescent="0.15">
      <c r="N618" s="38">
        <v>9240</v>
      </c>
      <c r="O618" s="26">
        <f t="shared" si="11"/>
        <v>1.9815451850770769</v>
      </c>
    </row>
    <row r="619" spans="14:15" ht="13" x14ac:dyDescent="0.15">
      <c r="N619" s="38">
        <v>9255</v>
      </c>
      <c r="O619" s="26">
        <f t="shared" si="11"/>
        <v>1.9822669710499623</v>
      </c>
    </row>
    <row r="620" spans="14:15" ht="13" x14ac:dyDescent="0.15">
      <c r="N620" s="38">
        <v>9270</v>
      </c>
      <c r="O620" s="26">
        <f t="shared" si="11"/>
        <v>1.9829886600450788</v>
      </c>
    </row>
    <row r="621" spans="14:15" ht="13" x14ac:dyDescent="0.15">
      <c r="N621" s="38">
        <v>9285</v>
      </c>
      <c r="O621" s="26">
        <f t="shared" si="11"/>
        <v>1.983710252151722</v>
      </c>
    </row>
    <row r="622" spans="14:15" ht="13" x14ac:dyDescent="0.15">
      <c r="N622" s="38">
        <v>9300</v>
      </c>
      <c r="O622" s="26">
        <f t="shared" si="11"/>
        <v>1.9844317474586068</v>
      </c>
    </row>
    <row r="623" spans="14:15" ht="13" x14ac:dyDescent="0.15">
      <c r="N623" s="38">
        <v>9315</v>
      </c>
      <c r="O623" s="26">
        <f t="shared" si="11"/>
        <v>1.985153146053876</v>
      </c>
    </row>
    <row r="624" spans="14:15" ht="13" x14ac:dyDescent="0.15">
      <c r="N624" s="38">
        <v>9330</v>
      </c>
      <c r="O624" s="26">
        <f t="shared" si="11"/>
        <v>1.9858744480250934</v>
      </c>
    </row>
    <row r="625" spans="14:15" ht="13" x14ac:dyDescent="0.15">
      <c r="N625" s="38">
        <v>9345</v>
      </c>
      <c r="O625" s="26">
        <f t="shared" si="11"/>
        <v>1.9865956534592577</v>
      </c>
    </row>
    <row r="626" spans="14:15" ht="13" x14ac:dyDescent="0.15">
      <c r="N626" s="38">
        <v>9360</v>
      </c>
      <c r="O626" s="26">
        <f t="shared" si="11"/>
        <v>1.9873167624428048</v>
      </c>
    </row>
    <row r="627" spans="14:15" ht="13" x14ac:dyDescent="0.15">
      <c r="N627" s="38">
        <v>9375</v>
      </c>
      <c r="O627" s="26">
        <f t="shared" si="11"/>
        <v>1.9880377750616107</v>
      </c>
    </row>
    <row r="628" spans="14:15" ht="13" x14ac:dyDescent="0.15">
      <c r="N628" s="38">
        <v>9390</v>
      </c>
      <c r="O628" s="26">
        <f t="shared" si="11"/>
        <v>1.9887586914009932</v>
      </c>
    </row>
    <row r="629" spans="14:15" ht="13" x14ac:dyDescent="0.15">
      <c r="N629" s="38">
        <v>9405</v>
      </c>
      <c r="O629" s="26">
        <f t="shared" si="11"/>
        <v>1.9894795115457207</v>
      </c>
    </row>
    <row r="630" spans="14:15" ht="13" x14ac:dyDescent="0.15">
      <c r="N630" s="38">
        <v>9420</v>
      </c>
      <c r="O630" s="26">
        <f t="shared" si="11"/>
        <v>1.9902002355800148</v>
      </c>
    </row>
    <row r="631" spans="14:15" ht="13" x14ac:dyDescent="0.15">
      <c r="N631" s="38">
        <v>9435</v>
      </c>
      <c r="O631" s="26">
        <f t="shared" si="11"/>
        <v>1.9909208635875499</v>
      </c>
    </row>
    <row r="632" spans="14:15" ht="13" x14ac:dyDescent="0.15">
      <c r="N632" s="38">
        <v>9450</v>
      </c>
      <c r="O632" s="26">
        <f t="shared" si="11"/>
        <v>1.9916413956514658</v>
      </c>
    </row>
    <row r="633" spans="14:15" ht="13" x14ac:dyDescent="0.15">
      <c r="N633" s="38">
        <v>9465</v>
      </c>
      <c r="O633" s="26">
        <f t="shared" si="11"/>
        <v>1.9923618318543621</v>
      </c>
    </row>
    <row r="634" spans="14:15" ht="13" x14ac:dyDescent="0.15">
      <c r="N634" s="38">
        <v>9480</v>
      </c>
      <c r="O634" s="26">
        <f t="shared" si="11"/>
        <v>1.9930821722783083</v>
      </c>
    </row>
    <row r="635" spans="14:15" ht="13" x14ac:dyDescent="0.15">
      <c r="N635" s="38">
        <v>9495</v>
      </c>
      <c r="O635" s="26">
        <f t="shared" si="11"/>
        <v>1.9938024170048472</v>
      </c>
    </row>
    <row r="636" spans="14:15" ht="13" x14ac:dyDescent="0.15">
      <c r="N636" s="38">
        <v>9510</v>
      </c>
      <c r="O636" s="26">
        <f t="shared" si="11"/>
        <v>1.9945225661149966</v>
      </c>
    </row>
    <row r="637" spans="14:15" ht="13" x14ac:dyDescent="0.15">
      <c r="N637" s="38">
        <v>9525</v>
      </c>
      <c r="O637" s="26">
        <f t="shared" si="11"/>
        <v>1.9952426196892548</v>
      </c>
    </row>
    <row r="638" spans="14:15" ht="13" x14ac:dyDescent="0.15">
      <c r="N638" s="38">
        <v>9540</v>
      </c>
      <c r="O638" s="26">
        <f t="shared" si="11"/>
        <v>1.9959625778076022</v>
      </c>
    </row>
    <row r="639" spans="14:15" ht="13" x14ac:dyDescent="0.15">
      <c r="N639" s="38">
        <v>9555</v>
      </c>
      <c r="O639" s="26">
        <f t="shared" si="11"/>
        <v>1.9966824405495096</v>
      </c>
    </row>
    <row r="640" spans="14:15" ht="13" x14ac:dyDescent="0.15">
      <c r="N640" s="38">
        <v>9570</v>
      </c>
      <c r="O640" s="26">
        <f t="shared" si="11"/>
        <v>1.997402207993936</v>
      </c>
    </row>
    <row r="641" spans="14:15" ht="13" x14ac:dyDescent="0.15">
      <c r="N641" s="38">
        <v>9585</v>
      </c>
      <c r="O641" s="26">
        <f t="shared" si="11"/>
        <v>1.998121880219335</v>
      </c>
    </row>
    <row r="642" spans="14:15" ht="13" x14ac:dyDescent="0.15">
      <c r="N642" s="38">
        <v>9600</v>
      </c>
      <c r="O642" s="26">
        <f t="shared" si="11"/>
        <v>1.9988414573036639</v>
      </c>
    </row>
    <row r="643" spans="14:15" ht="13" x14ac:dyDescent="0.15">
      <c r="N643" s="38">
        <v>9615</v>
      </c>
      <c r="O643" s="26">
        <f t="shared" ref="O643:O706" si="12">$B$22-($B$26*EXP(-$B$23*N643))-($B$27*EXP(-$B$24*N643))-($B$28*EXP(-$B$25*N643))</f>
        <v>1.9995609393243763</v>
      </c>
    </row>
    <row r="644" spans="14:15" ht="13" x14ac:dyDescent="0.15">
      <c r="N644" s="38">
        <v>9630</v>
      </c>
      <c r="O644" s="26">
        <f t="shared" si="12"/>
        <v>2.0002803263584346</v>
      </c>
    </row>
    <row r="645" spans="14:15" ht="13" x14ac:dyDescent="0.15">
      <c r="N645" s="38">
        <v>9645</v>
      </c>
      <c r="O645" s="26">
        <f t="shared" si="12"/>
        <v>2.0009996184823109</v>
      </c>
    </row>
    <row r="646" spans="14:15" ht="13" x14ac:dyDescent="0.15">
      <c r="N646" s="38">
        <v>9660</v>
      </c>
      <c r="O646" s="26">
        <f t="shared" si="12"/>
        <v>2.001718815771989</v>
      </c>
    </row>
    <row r="647" spans="14:15" ht="13" x14ac:dyDescent="0.15">
      <c r="N647" s="38">
        <v>9675</v>
      </c>
      <c r="O647" s="26">
        <f t="shared" si="12"/>
        <v>2.0024379183029719</v>
      </c>
    </row>
    <row r="648" spans="14:15" ht="13" x14ac:dyDescent="0.15">
      <c r="N648" s="38">
        <v>9690</v>
      </c>
      <c r="O648" s="26">
        <f t="shared" si="12"/>
        <v>2.0031569261502806</v>
      </c>
    </row>
    <row r="649" spans="14:15" ht="13" x14ac:dyDescent="0.15">
      <c r="N649" s="38">
        <v>9705</v>
      </c>
      <c r="O649" s="26">
        <f t="shared" si="12"/>
        <v>2.0038758393884599</v>
      </c>
    </row>
    <row r="650" spans="14:15" ht="13" x14ac:dyDescent="0.15">
      <c r="N650" s="38">
        <v>9720</v>
      </c>
      <c r="O650" s="26">
        <f t="shared" si="12"/>
        <v>2.004594658091583</v>
      </c>
    </row>
    <row r="651" spans="14:15" ht="13" x14ac:dyDescent="0.15">
      <c r="N651" s="38">
        <v>9735</v>
      </c>
      <c r="O651" s="26">
        <f t="shared" si="12"/>
        <v>2.0053133823332541</v>
      </c>
    </row>
    <row r="652" spans="14:15" ht="13" x14ac:dyDescent="0.15">
      <c r="N652" s="38">
        <v>9750</v>
      </c>
      <c r="O652" s="26">
        <f t="shared" si="12"/>
        <v>2.0060320121866084</v>
      </c>
    </row>
    <row r="653" spans="14:15" ht="13" x14ac:dyDescent="0.15">
      <c r="N653" s="38">
        <v>9765</v>
      </c>
      <c r="O653" s="26">
        <f t="shared" si="12"/>
        <v>2.0067505477243248</v>
      </c>
    </row>
    <row r="654" spans="14:15" ht="13" x14ac:dyDescent="0.15">
      <c r="N654" s="38">
        <v>9780</v>
      </c>
      <c r="O654" s="26">
        <f t="shared" si="12"/>
        <v>2.0074689890186157</v>
      </c>
    </row>
    <row r="655" spans="14:15" ht="13" x14ac:dyDescent="0.15">
      <c r="N655" s="38">
        <v>9795</v>
      </c>
      <c r="O655" s="26">
        <f t="shared" si="12"/>
        <v>2.0081873361412441</v>
      </c>
    </row>
    <row r="656" spans="14:15" ht="13" x14ac:dyDescent="0.15">
      <c r="N656" s="38">
        <v>9810</v>
      </c>
      <c r="O656" s="26">
        <f t="shared" si="12"/>
        <v>2.0089055891635166</v>
      </c>
    </row>
    <row r="657" spans="14:15" ht="13" x14ac:dyDescent="0.15">
      <c r="N657" s="38">
        <v>9825</v>
      </c>
      <c r="O657" s="26">
        <f t="shared" si="12"/>
        <v>2.0096237481562929</v>
      </c>
    </row>
    <row r="658" spans="14:15" ht="13" x14ac:dyDescent="0.15">
      <c r="N658" s="38">
        <v>9840</v>
      </c>
      <c r="O658" s="26">
        <f t="shared" si="12"/>
        <v>2.0103418131899851</v>
      </c>
    </row>
    <row r="659" spans="14:15" ht="13" x14ac:dyDescent="0.15">
      <c r="N659" s="38">
        <v>9855</v>
      </c>
      <c r="O659" s="26">
        <f t="shared" si="12"/>
        <v>2.0110597843345648</v>
      </c>
    </row>
    <row r="660" spans="14:15" ht="13" x14ac:dyDescent="0.15">
      <c r="N660" s="38">
        <v>9870</v>
      </c>
      <c r="O660" s="26">
        <f t="shared" si="12"/>
        <v>2.011777661659564</v>
      </c>
    </row>
    <row r="661" spans="14:15" ht="13" x14ac:dyDescent="0.15">
      <c r="N661" s="38">
        <v>9885</v>
      </c>
      <c r="O661" s="26">
        <f t="shared" si="12"/>
        <v>2.0124954452340758</v>
      </c>
    </row>
    <row r="662" spans="14:15" ht="13" x14ac:dyDescent="0.15">
      <c r="N662" s="38">
        <v>9900</v>
      </c>
      <c r="O662" s="26">
        <f t="shared" si="12"/>
        <v>2.0132131351267653</v>
      </c>
    </row>
    <row r="663" spans="14:15" ht="13" x14ac:dyDescent="0.15">
      <c r="N663" s="38">
        <v>9915</v>
      </c>
      <c r="O663" s="26">
        <f t="shared" si="12"/>
        <v>2.0139307314058641</v>
      </c>
    </row>
    <row r="664" spans="14:15" ht="13" x14ac:dyDescent="0.15">
      <c r="N664" s="38">
        <v>9930</v>
      </c>
      <c r="O664" s="26">
        <f t="shared" si="12"/>
        <v>2.0146482341391785</v>
      </c>
    </row>
    <row r="665" spans="14:15" ht="13" x14ac:dyDescent="0.15">
      <c r="N665" s="38">
        <v>9945</v>
      </c>
      <c r="O665" s="26">
        <f t="shared" si="12"/>
        <v>2.015365643394091</v>
      </c>
    </row>
    <row r="666" spans="14:15" ht="13" x14ac:dyDescent="0.15">
      <c r="N666" s="38">
        <v>9960</v>
      </c>
      <c r="O666" s="26">
        <f t="shared" si="12"/>
        <v>2.0160829592375649</v>
      </c>
    </row>
    <row r="667" spans="14:15" ht="13" x14ac:dyDescent="0.15">
      <c r="N667" s="38">
        <v>9975</v>
      </c>
      <c r="O667" s="26">
        <f t="shared" si="12"/>
        <v>2.0168001817361425</v>
      </c>
    </row>
    <row r="668" spans="14:15" ht="13" x14ac:dyDescent="0.15">
      <c r="N668" s="38">
        <v>9990</v>
      </c>
      <c r="O668" s="26">
        <f t="shared" si="12"/>
        <v>2.0175173109559594</v>
      </c>
    </row>
    <row r="669" spans="14:15" ht="13" x14ac:dyDescent="0.15">
      <c r="N669" s="38">
        <v>10005</v>
      </c>
      <c r="O669" s="26">
        <f t="shared" si="12"/>
        <v>2.018234346962732</v>
      </c>
    </row>
    <row r="670" spans="14:15" ht="13" x14ac:dyDescent="0.15">
      <c r="N670" s="38">
        <v>10020</v>
      </c>
      <c r="O670" s="26">
        <f t="shared" si="12"/>
        <v>2.018951289821775</v>
      </c>
    </row>
    <row r="671" spans="14:15" ht="13" x14ac:dyDescent="0.15">
      <c r="N671" s="38">
        <v>10035</v>
      </c>
      <c r="O671" s="26">
        <f t="shared" si="12"/>
        <v>2.0196681395979903</v>
      </c>
    </row>
    <row r="672" spans="14:15" ht="13" x14ac:dyDescent="0.15">
      <c r="N672" s="38">
        <v>10050</v>
      </c>
      <c r="O672" s="26">
        <f t="shared" si="12"/>
        <v>2.0203848963558855</v>
      </c>
    </row>
    <row r="673" spans="14:15" ht="13" x14ac:dyDescent="0.15">
      <c r="N673" s="38">
        <v>10065</v>
      </c>
      <c r="O673" s="26">
        <f t="shared" si="12"/>
        <v>2.0211015601595665</v>
      </c>
    </row>
    <row r="674" spans="14:15" ht="13" x14ac:dyDescent="0.15">
      <c r="N674" s="38">
        <v>10080</v>
      </c>
      <c r="O674" s="26">
        <f t="shared" si="12"/>
        <v>2.021818131072739</v>
      </c>
    </row>
    <row r="675" spans="14:15" ht="13" x14ac:dyDescent="0.15">
      <c r="N675" s="38">
        <v>10095</v>
      </c>
      <c r="O675" s="26">
        <f t="shared" si="12"/>
        <v>2.0225346091587193</v>
      </c>
    </row>
    <row r="676" spans="14:15" ht="13" x14ac:dyDescent="0.15">
      <c r="N676" s="38">
        <v>10110</v>
      </c>
      <c r="O676" s="26">
        <f t="shared" si="12"/>
        <v>2.0232509944804322</v>
      </c>
    </row>
    <row r="677" spans="14:15" ht="13" x14ac:dyDescent="0.15">
      <c r="N677" s="38">
        <v>10125</v>
      </c>
      <c r="O677" s="26">
        <f t="shared" si="12"/>
        <v>2.0239672871004144</v>
      </c>
    </row>
    <row r="678" spans="14:15" ht="13" x14ac:dyDescent="0.15">
      <c r="N678" s="38">
        <v>10140</v>
      </c>
      <c r="O678" s="26">
        <f t="shared" si="12"/>
        <v>2.0246834870808188</v>
      </c>
    </row>
    <row r="679" spans="14:15" ht="13" x14ac:dyDescent="0.15">
      <c r="N679" s="38">
        <v>10155</v>
      </c>
      <c r="O679" s="26">
        <f t="shared" si="12"/>
        <v>2.0253995944834138</v>
      </c>
    </row>
    <row r="680" spans="14:15" ht="13" x14ac:dyDescent="0.15">
      <c r="N680" s="38">
        <v>10170</v>
      </c>
      <c r="O680" s="26">
        <f t="shared" si="12"/>
        <v>2.0261156093695902</v>
      </c>
    </row>
    <row r="681" spans="14:15" ht="13" x14ac:dyDescent="0.15">
      <c r="N681" s="38">
        <v>10185</v>
      </c>
      <c r="O681" s="26">
        <f t="shared" si="12"/>
        <v>2.0268315318003634</v>
      </c>
    </row>
    <row r="682" spans="14:15" ht="13" x14ac:dyDescent="0.15">
      <c r="N682" s="38">
        <v>10200</v>
      </c>
      <c r="O682" s="26">
        <f t="shared" si="12"/>
        <v>2.0275473618363735</v>
      </c>
    </row>
    <row r="683" spans="14:15" ht="13" x14ac:dyDescent="0.15">
      <c r="N683" s="38">
        <v>10215</v>
      </c>
      <c r="O683" s="26">
        <f t="shared" si="12"/>
        <v>2.0282630995378881</v>
      </c>
    </row>
    <row r="684" spans="14:15" ht="13" x14ac:dyDescent="0.15">
      <c r="N684" s="38">
        <v>10230</v>
      </c>
      <c r="O684" s="26">
        <f t="shared" si="12"/>
        <v>2.0289787449648111</v>
      </c>
    </row>
    <row r="685" spans="14:15" ht="13" x14ac:dyDescent="0.15">
      <c r="N685" s="38">
        <v>10245</v>
      </c>
      <c r="O685" s="26">
        <f t="shared" si="12"/>
        <v>2.0296942981766746</v>
      </c>
    </row>
    <row r="686" spans="14:15" ht="13" x14ac:dyDescent="0.15">
      <c r="N686" s="38">
        <v>10260</v>
      </c>
      <c r="O686" s="26">
        <f t="shared" si="12"/>
        <v>2.0304097592326551</v>
      </c>
    </row>
    <row r="687" spans="14:15" ht="13" x14ac:dyDescent="0.15">
      <c r="N687" s="38">
        <v>10275</v>
      </c>
      <c r="O687" s="26">
        <f t="shared" si="12"/>
        <v>2.0311251281915617</v>
      </c>
    </row>
    <row r="688" spans="14:15" ht="13" x14ac:dyDescent="0.15">
      <c r="N688" s="38">
        <v>10290</v>
      </c>
      <c r="O688" s="26">
        <f t="shared" si="12"/>
        <v>2.0318404051118506</v>
      </c>
    </row>
    <row r="689" spans="14:15" ht="13" x14ac:dyDescent="0.15">
      <c r="N689" s="38">
        <v>10305</v>
      </c>
      <c r="O689" s="26">
        <f t="shared" si="12"/>
        <v>2.0325555900516212</v>
      </c>
    </row>
    <row r="690" spans="14:15" ht="13" x14ac:dyDescent="0.15">
      <c r="N690" s="38">
        <v>10320</v>
      </c>
      <c r="O690" s="26">
        <f t="shared" si="12"/>
        <v>2.0332706830686194</v>
      </c>
    </row>
    <row r="691" spans="14:15" ht="13" x14ac:dyDescent="0.15">
      <c r="N691" s="38">
        <v>10335</v>
      </c>
      <c r="O691" s="26">
        <f t="shared" si="12"/>
        <v>2.0339856842202435</v>
      </c>
    </row>
    <row r="692" spans="14:15" ht="13" x14ac:dyDescent="0.15">
      <c r="N692" s="38">
        <v>10350</v>
      </c>
      <c r="O692" s="26">
        <f t="shared" si="12"/>
        <v>2.034700593563544</v>
      </c>
    </row>
    <row r="693" spans="14:15" ht="13" x14ac:dyDescent="0.15">
      <c r="N693" s="38">
        <v>10365</v>
      </c>
      <c r="O693" s="26">
        <f t="shared" si="12"/>
        <v>2.0354154111552258</v>
      </c>
    </row>
    <row r="694" spans="14:15" ht="13" x14ac:dyDescent="0.15">
      <c r="N694" s="38">
        <v>10380</v>
      </c>
      <c r="O694" s="26">
        <f t="shared" si="12"/>
        <v>2.0361301370516509</v>
      </c>
    </row>
    <row r="695" spans="14:15" ht="13" x14ac:dyDescent="0.15">
      <c r="N695" s="38">
        <v>10395</v>
      </c>
      <c r="O695" s="26">
        <f t="shared" si="12"/>
        <v>2.0368447713088438</v>
      </c>
    </row>
    <row r="696" spans="14:15" ht="13" x14ac:dyDescent="0.15">
      <c r="N696" s="38">
        <v>10410</v>
      </c>
      <c r="O696" s="26">
        <f t="shared" si="12"/>
        <v>2.0375593139824906</v>
      </c>
    </row>
    <row r="697" spans="14:15" ht="13" x14ac:dyDescent="0.15">
      <c r="N697" s="38">
        <v>10425</v>
      </c>
      <c r="O697" s="26">
        <f t="shared" si="12"/>
        <v>2.0382737651279417</v>
      </c>
    </row>
    <row r="698" spans="14:15" ht="13" x14ac:dyDescent="0.15">
      <c r="N698" s="38">
        <v>10440</v>
      </c>
      <c r="O698" s="26">
        <f t="shared" si="12"/>
        <v>2.0389881248002171</v>
      </c>
    </row>
    <row r="699" spans="14:15" ht="13" x14ac:dyDescent="0.15">
      <c r="N699" s="38">
        <v>10455</v>
      </c>
      <c r="O699" s="26">
        <f t="shared" si="12"/>
        <v>2.0397023930540037</v>
      </c>
    </row>
    <row r="700" spans="14:15" ht="13" x14ac:dyDescent="0.15">
      <c r="N700" s="38">
        <v>10470</v>
      </c>
      <c r="O700" s="26">
        <f t="shared" si="12"/>
        <v>2.040416569943666</v>
      </c>
    </row>
    <row r="701" spans="14:15" ht="13" x14ac:dyDescent="0.15">
      <c r="N701" s="38">
        <v>10485</v>
      </c>
      <c r="O701" s="26">
        <f t="shared" si="12"/>
        <v>2.0411306555232391</v>
      </c>
    </row>
    <row r="702" spans="14:15" ht="13" x14ac:dyDescent="0.15">
      <c r="N702" s="38">
        <v>10500</v>
      </c>
      <c r="O702" s="26">
        <f t="shared" si="12"/>
        <v>2.0418446498464347</v>
      </c>
    </row>
    <row r="703" spans="14:15" ht="13" x14ac:dyDescent="0.15">
      <c r="N703" s="38">
        <v>10515</v>
      </c>
      <c r="O703" s="26">
        <f t="shared" si="12"/>
        <v>2.0425585529666481</v>
      </c>
    </row>
    <row r="704" spans="14:15" ht="13" x14ac:dyDescent="0.15">
      <c r="N704" s="38">
        <v>10530</v>
      </c>
      <c r="O704" s="26">
        <f t="shared" si="12"/>
        <v>2.0432723649369553</v>
      </c>
    </row>
    <row r="705" spans="14:15" ht="13" x14ac:dyDescent="0.15">
      <c r="N705" s="38">
        <v>10545</v>
      </c>
      <c r="O705" s="26">
        <f t="shared" si="12"/>
        <v>2.0439860858101149</v>
      </c>
    </row>
    <row r="706" spans="14:15" ht="13" x14ac:dyDescent="0.15">
      <c r="N706" s="38">
        <v>10560</v>
      </c>
      <c r="O706" s="26">
        <f t="shared" si="12"/>
        <v>2.0446997156385729</v>
      </c>
    </row>
    <row r="707" spans="14:15" ht="13" x14ac:dyDescent="0.15">
      <c r="N707" s="38">
        <v>10575</v>
      </c>
      <c r="O707" s="26">
        <f t="shared" ref="O707:O770" si="13">$B$22-($B$26*EXP(-$B$23*N707))-($B$27*EXP(-$B$24*N707))-($B$28*EXP(-$B$25*N707))</f>
        <v>2.0454132544744654</v>
      </c>
    </row>
    <row r="708" spans="14:15" ht="13" x14ac:dyDescent="0.15">
      <c r="N708" s="38">
        <v>10590</v>
      </c>
      <c r="O708" s="26">
        <f t="shared" si="13"/>
        <v>2.0461267023696168</v>
      </c>
    </row>
    <row r="709" spans="14:15" ht="13" x14ac:dyDescent="0.15">
      <c r="N709" s="38">
        <v>10605</v>
      </c>
      <c r="O709" s="26">
        <f t="shared" si="13"/>
        <v>2.0468400593755485</v>
      </c>
    </row>
    <row r="710" spans="14:15" ht="13" x14ac:dyDescent="0.15">
      <c r="N710" s="38">
        <v>10620</v>
      </c>
      <c r="O710" s="26">
        <f t="shared" si="13"/>
        <v>2.0475533255434746</v>
      </c>
    </row>
    <row r="711" spans="14:15" ht="13" x14ac:dyDescent="0.15">
      <c r="N711" s="38">
        <v>10635</v>
      </c>
      <c r="O711" s="26">
        <f t="shared" si="13"/>
        <v>2.04826650092431</v>
      </c>
    </row>
    <row r="712" spans="14:15" ht="13" x14ac:dyDescent="0.15">
      <c r="N712" s="38">
        <v>10650</v>
      </c>
      <c r="O712" s="26">
        <f t="shared" si="13"/>
        <v>2.0489795855686674</v>
      </c>
    </row>
    <row r="713" spans="14:15" ht="13" x14ac:dyDescent="0.15">
      <c r="N713" s="38">
        <v>10665</v>
      </c>
      <c r="O713" s="26">
        <f t="shared" si="13"/>
        <v>2.0496925795268615</v>
      </c>
    </row>
    <row r="714" spans="14:15" ht="13" x14ac:dyDescent="0.15">
      <c r="N714" s="38">
        <v>10680</v>
      </c>
      <c r="O714" s="26">
        <f t="shared" si="13"/>
        <v>2.0504054828489142</v>
      </c>
    </row>
    <row r="715" spans="14:15" ht="13" x14ac:dyDescent="0.15">
      <c r="N715" s="38">
        <v>10695</v>
      </c>
      <c r="O715" s="26">
        <f t="shared" si="13"/>
        <v>2.0511182955845504</v>
      </c>
    </row>
    <row r="716" spans="14:15" ht="13" x14ac:dyDescent="0.15">
      <c r="N716" s="38">
        <v>10710</v>
      </c>
      <c r="O716" s="26">
        <f t="shared" si="13"/>
        <v>2.0518310177832069</v>
      </c>
    </row>
    <row r="717" spans="14:15" ht="13" x14ac:dyDescent="0.15">
      <c r="N717" s="38">
        <v>10725</v>
      </c>
      <c r="O717" s="26">
        <f t="shared" si="13"/>
        <v>2.0525436494940301</v>
      </c>
    </row>
    <row r="718" spans="14:15" ht="13" x14ac:dyDescent="0.15">
      <c r="N718" s="38">
        <v>10740</v>
      </c>
      <c r="O718" s="26">
        <f t="shared" si="13"/>
        <v>2.0532561907658797</v>
      </c>
    </row>
    <row r="719" spans="14:15" ht="13" x14ac:dyDescent="0.15">
      <c r="N719" s="38">
        <v>10755</v>
      </c>
      <c r="O719" s="26">
        <f t="shared" si="13"/>
        <v>2.0539686416473293</v>
      </c>
    </row>
    <row r="720" spans="14:15" ht="13" x14ac:dyDescent="0.15">
      <c r="N720" s="38">
        <v>10770</v>
      </c>
      <c r="O720" s="26">
        <f t="shared" si="13"/>
        <v>2.0546810021866708</v>
      </c>
    </row>
    <row r="721" spans="14:15" ht="13" x14ac:dyDescent="0.15">
      <c r="N721" s="38">
        <v>10785</v>
      </c>
      <c r="O721" s="26">
        <f t="shared" si="13"/>
        <v>2.0553932724319166</v>
      </c>
    </row>
    <row r="722" spans="14:15" ht="13" x14ac:dyDescent="0.15">
      <c r="N722" s="38">
        <v>10800</v>
      </c>
      <c r="O722" s="26">
        <f t="shared" si="13"/>
        <v>2.0561054524307973</v>
      </c>
    </row>
    <row r="723" spans="14:15" ht="13" x14ac:dyDescent="0.15">
      <c r="N723" s="38">
        <v>10815</v>
      </c>
      <c r="O723" s="26">
        <f t="shared" si="13"/>
        <v>2.0568175422307702</v>
      </c>
    </row>
    <row r="724" spans="14:15" ht="13" x14ac:dyDescent="0.15">
      <c r="N724" s="38">
        <v>10830</v>
      </c>
      <c r="O724" s="26">
        <f t="shared" si="13"/>
        <v>2.057529541879016</v>
      </c>
    </row>
    <row r="725" spans="14:15" ht="13" x14ac:dyDescent="0.15">
      <c r="N725" s="38">
        <v>10845</v>
      </c>
      <c r="O725" s="26">
        <f t="shared" si="13"/>
        <v>2.0582414514224423</v>
      </c>
    </row>
    <row r="726" spans="14:15" ht="13" x14ac:dyDescent="0.15">
      <c r="N726" s="38">
        <v>10860</v>
      </c>
      <c r="O726" s="26">
        <f t="shared" si="13"/>
        <v>2.0589532709076863</v>
      </c>
    </row>
    <row r="727" spans="14:15" ht="13" x14ac:dyDescent="0.15">
      <c r="N727" s="38">
        <v>10875</v>
      </c>
      <c r="O727" s="26">
        <f t="shared" si="13"/>
        <v>2.059665000381119</v>
      </c>
    </row>
    <row r="728" spans="14:15" ht="13" x14ac:dyDescent="0.15">
      <c r="N728" s="38">
        <v>10890</v>
      </c>
      <c r="O728" s="26">
        <f t="shared" si="13"/>
        <v>2.0603766398888421</v>
      </c>
    </row>
    <row r="729" spans="14:15" ht="13" x14ac:dyDescent="0.15">
      <c r="N729" s="38">
        <v>10905</v>
      </c>
      <c r="O729" s="26">
        <f t="shared" si="13"/>
        <v>2.0610881894766928</v>
      </c>
    </row>
    <row r="730" spans="14:15" ht="13" x14ac:dyDescent="0.15">
      <c r="N730" s="38">
        <v>10920</v>
      </c>
      <c r="O730" s="26">
        <f t="shared" si="13"/>
        <v>2.0617996491902471</v>
      </c>
    </row>
    <row r="731" spans="14:15" ht="13" x14ac:dyDescent="0.15">
      <c r="N731" s="38">
        <v>10935</v>
      </c>
      <c r="O731" s="26">
        <f t="shared" si="13"/>
        <v>2.0625110190748179</v>
      </c>
    </row>
    <row r="732" spans="14:15" ht="13" x14ac:dyDescent="0.15">
      <c r="N732" s="38">
        <v>10950</v>
      </c>
      <c r="O732" s="26">
        <f t="shared" si="13"/>
        <v>2.063222299175461</v>
      </c>
    </row>
    <row r="733" spans="14:15" ht="13" x14ac:dyDescent="0.15">
      <c r="N733" s="38">
        <v>10965</v>
      </c>
      <c r="O733" s="26">
        <f t="shared" si="13"/>
        <v>2.0639334895369741</v>
      </c>
    </row>
    <row r="734" spans="14:15" ht="13" x14ac:dyDescent="0.15">
      <c r="N734" s="38">
        <v>10980</v>
      </c>
      <c r="O734" s="26">
        <f t="shared" si="13"/>
        <v>2.0646445902038995</v>
      </c>
    </row>
    <row r="735" spans="14:15" ht="13" x14ac:dyDescent="0.15">
      <c r="N735" s="38">
        <v>10995</v>
      </c>
      <c r="O735" s="26">
        <f t="shared" si="13"/>
        <v>2.0653556012205279</v>
      </c>
    </row>
    <row r="736" spans="14:15" ht="13" x14ac:dyDescent="0.15">
      <c r="N736" s="38">
        <v>11010</v>
      </c>
      <c r="O736" s="26">
        <f t="shared" si="13"/>
        <v>2.0660665226308952</v>
      </c>
    </row>
    <row r="737" spans="14:15" ht="13" x14ac:dyDescent="0.15">
      <c r="N737" s="38">
        <v>11025</v>
      </c>
      <c r="O737" s="26">
        <f t="shared" si="13"/>
        <v>2.0667773544787904</v>
      </c>
    </row>
    <row r="738" spans="14:15" ht="13" x14ac:dyDescent="0.15">
      <c r="N738" s="38">
        <v>11040</v>
      </c>
      <c r="O738" s="26">
        <f t="shared" si="13"/>
        <v>2.0674880968077538</v>
      </c>
    </row>
    <row r="739" spans="14:15" ht="13" x14ac:dyDescent="0.15">
      <c r="N739" s="38">
        <v>11055</v>
      </c>
      <c r="O739" s="26">
        <f t="shared" si="13"/>
        <v>2.0681987496610805</v>
      </c>
    </row>
    <row r="740" spans="14:15" ht="13" x14ac:dyDescent="0.15">
      <c r="N740" s="38">
        <v>11070</v>
      </c>
      <c r="O740" s="26">
        <f t="shared" si="13"/>
        <v>2.0689093130818188</v>
      </c>
    </row>
    <row r="741" spans="14:15" ht="13" x14ac:dyDescent="0.15">
      <c r="N741" s="38">
        <v>11085</v>
      </c>
      <c r="O741" s="26">
        <f t="shared" si="13"/>
        <v>2.0696197871127788</v>
      </c>
    </row>
    <row r="742" spans="14:15" ht="13" x14ac:dyDescent="0.15">
      <c r="N742" s="38">
        <v>11100</v>
      </c>
      <c r="O742" s="26">
        <f t="shared" si="13"/>
        <v>2.0703301717965257</v>
      </c>
    </row>
    <row r="743" spans="14:15" ht="13" x14ac:dyDescent="0.15">
      <c r="N743" s="38">
        <v>11115</v>
      </c>
      <c r="O743" s="26">
        <f t="shared" si="13"/>
        <v>2.0710404671753873</v>
      </c>
    </row>
    <row r="744" spans="14:15" ht="13" x14ac:dyDescent="0.15">
      <c r="N744" s="38">
        <v>11130</v>
      </c>
      <c r="O744" s="26">
        <f t="shared" si="13"/>
        <v>2.0717506732914561</v>
      </c>
    </row>
    <row r="745" spans="14:15" ht="13" x14ac:dyDescent="0.15">
      <c r="N745" s="38">
        <v>11145</v>
      </c>
      <c r="O745" s="26">
        <f t="shared" si="13"/>
        <v>2.072460790186585</v>
      </c>
    </row>
    <row r="746" spans="14:15" ht="13" x14ac:dyDescent="0.15">
      <c r="N746" s="38">
        <v>11160</v>
      </c>
      <c r="O746" s="26">
        <f t="shared" si="13"/>
        <v>2.0731708179023975</v>
      </c>
    </row>
    <row r="747" spans="14:15" ht="13" x14ac:dyDescent="0.15">
      <c r="N747" s="38">
        <v>11175</v>
      </c>
      <c r="O747" s="26">
        <f t="shared" si="13"/>
        <v>2.0738807564802828</v>
      </c>
    </row>
    <row r="748" spans="14:15" ht="13" x14ac:dyDescent="0.15">
      <c r="N748" s="38">
        <v>11190</v>
      </c>
      <c r="O748" s="26">
        <f t="shared" si="13"/>
        <v>2.0745906059613999</v>
      </c>
    </row>
    <row r="749" spans="14:15" ht="13" x14ac:dyDescent="0.15">
      <c r="N749" s="38">
        <v>11205</v>
      </c>
      <c r="O749" s="26">
        <f t="shared" si="13"/>
        <v>2.0753003663866787</v>
      </c>
    </row>
    <row r="750" spans="14:15" ht="13" x14ac:dyDescent="0.15">
      <c r="N750" s="38">
        <v>11220</v>
      </c>
      <c r="O750" s="26">
        <f t="shared" si="13"/>
        <v>2.0760100377968245</v>
      </c>
    </row>
    <row r="751" spans="14:15" ht="13" x14ac:dyDescent="0.15">
      <c r="N751" s="38">
        <v>11235</v>
      </c>
      <c r="O751" s="26">
        <f t="shared" si="13"/>
        <v>2.076719620232315</v>
      </c>
    </row>
    <row r="752" spans="14:15" ht="13" x14ac:dyDescent="0.15">
      <c r="N752" s="38">
        <v>11250</v>
      </c>
      <c r="O752" s="26">
        <f t="shared" si="13"/>
        <v>2.0774291137334036</v>
      </c>
    </row>
    <row r="753" spans="14:15" ht="13" x14ac:dyDescent="0.15">
      <c r="N753" s="38">
        <v>11265</v>
      </c>
      <c r="O753" s="26">
        <f t="shared" si="13"/>
        <v>2.0781385183401246</v>
      </c>
    </row>
    <row r="754" spans="14:15" ht="13" x14ac:dyDescent="0.15">
      <c r="N754" s="38">
        <v>11280</v>
      </c>
      <c r="O754" s="26">
        <f t="shared" si="13"/>
        <v>2.07884783409229</v>
      </c>
    </row>
    <row r="755" spans="14:15" ht="13" x14ac:dyDescent="0.15">
      <c r="N755" s="38">
        <v>11295</v>
      </c>
      <c r="O755" s="26">
        <f t="shared" si="13"/>
        <v>2.079557061029492</v>
      </c>
    </row>
    <row r="756" spans="14:15" ht="13" x14ac:dyDescent="0.15">
      <c r="N756" s="38">
        <v>11310</v>
      </c>
      <c r="O756" s="26">
        <f t="shared" si="13"/>
        <v>2.0802661991911071</v>
      </c>
    </row>
    <row r="757" spans="14:15" ht="13" x14ac:dyDescent="0.15">
      <c r="N757" s="38">
        <v>11325</v>
      </c>
      <c r="O757" s="26">
        <f t="shared" si="13"/>
        <v>2.080975248616296</v>
      </c>
    </row>
    <row r="758" spans="14:15" ht="13" x14ac:dyDescent="0.15">
      <c r="N758" s="38">
        <v>11340</v>
      </c>
      <c r="O758" s="26">
        <f t="shared" si="13"/>
        <v>2.0816842093440053</v>
      </c>
    </row>
    <row r="759" spans="14:15" ht="13" x14ac:dyDescent="0.15">
      <c r="N759" s="38">
        <v>11355</v>
      </c>
      <c r="O759" s="26">
        <f t="shared" si="13"/>
        <v>2.0823930814129685</v>
      </c>
    </row>
    <row r="760" spans="14:15" ht="13" x14ac:dyDescent="0.15">
      <c r="N760" s="38">
        <v>11370</v>
      </c>
      <c r="O760" s="26">
        <f t="shared" si="13"/>
        <v>2.0831018648617095</v>
      </c>
    </row>
    <row r="761" spans="14:15" ht="13" x14ac:dyDescent="0.15">
      <c r="N761" s="38">
        <v>11385</v>
      </c>
      <c r="O761" s="26">
        <f t="shared" si="13"/>
        <v>2.0838105597285406</v>
      </c>
    </row>
    <row r="762" spans="14:15" ht="13" x14ac:dyDescent="0.15">
      <c r="N762" s="38">
        <v>11400</v>
      </c>
      <c r="O762" s="26">
        <f t="shared" si="13"/>
        <v>2.0845191660515674</v>
      </c>
    </row>
    <row r="763" spans="14:15" ht="13" x14ac:dyDescent="0.15">
      <c r="N763" s="38">
        <v>11415</v>
      </c>
      <c r="O763" s="26">
        <f t="shared" si="13"/>
        <v>2.0852276838686903</v>
      </c>
    </row>
    <row r="764" spans="14:15" ht="13" x14ac:dyDescent="0.15">
      <c r="N764" s="38">
        <v>11430</v>
      </c>
      <c r="O764" s="26">
        <f t="shared" si="13"/>
        <v>2.0859361132176035</v>
      </c>
    </row>
    <row r="765" spans="14:15" ht="13" x14ac:dyDescent="0.15">
      <c r="N765" s="38">
        <v>11445</v>
      </c>
      <c r="O765" s="26">
        <f t="shared" si="13"/>
        <v>2.0866444541357971</v>
      </c>
    </row>
    <row r="766" spans="14:15" ht="13" x14ac:dyDescent="0.15">
      <c r="N766" s="38">
        <v>11460</v>
      </c>
      <c r="O766" s="26">
        <f t="shared" si="13"/>
        <v>2.0873527066605604</v>
      </c>
    </row>
    <row r="767" spans="14:15" ht="13" x14ac:dyDescent="0.15">
      <c r="N767" s="38">
        <v>11475</v>
      </c>
      <c r="O767" s="26">
        <f t="shared" si="13"/>
        <v>2.0880608708289836</v>
      </c>
    </row>
    <row r="768" spans="14:15" ht="13" x14ac:dyDescent="0.15">
      <c r="N768" s="38">
        <v>11490</v>
      </c>
      <c r="O768" s="26">
        <f t="shared" si="13"/>
        <v>2.0887689466779555</v>
      </c>
    </row>
    <row r="769" spans="14:15" ht="13" x14ac:dyDescent="0.15">
      <c r="N769" s="38">
        <v>11505</v>
      </c>
      <c r="O769" s="26">
        <f t="shared" si="13"/>
        <v>2.0894769342441695</v>
      </c>
    </row>
    <row r="770" spans="14:15" ht="13" x14ac:dyDescent="0.15">
      <c r="N770" s="38">
        <v>11520</v>
      </c>
      <c r="O770" s="26">
        <f t="shared" si="13"/>
        <v>2.0901848335641189</v>
      </c>
    </row>
    <row r="771" spans="14:15" ht="13" x14ac:dyDescent="0.15">
      <c r="N771" s="38">
        <v>11535</v>
      </c>
      <c r="O771" s="26">
        <f t="shared" ref="O771:O834" si="14">$B$22-($B$26*EXP(-$B$23*N771))-($B$27*EXP(-$B$24*N771))-($B$28*EXP(-$B$25*N771))</f>
        <v>2.0908926446741081</v>
      </c>
    </row>
    <row r="772" spans="14:15" ht="13" x14ac:dyDescent="0.15">
      <c r="N772" s="38">
        <v>11550</v>
      </c>
      <c r="O772" s="26">
        <f t="shared" si="14"/>
        <v>2.0916003676102441</v>
      </c>
    </row>
    <row r="773" spans="14:15" ht="13" x14ac:dyDescent="0.15">
      <c r="N773" s="38">
        <v>11565</v>
      </c>
      <c r="O773" s="26">
        <f t="shared" si="14"/>
        <v>2.0923080024084451</v>
      </c>
    </row>
    <row r="774" spans="14:15" ht="13" x14ac:dyDescent="0.15">
      <c r="N774" s="38">
        <v>11580</v>
      </c>
      <c r="O774" s="26">
        <f t="shared" si="14"/>
        <v>2.093015549104436</v>
      </c>
    </row>
    <row r="775" spans="14:15" ht="13" x14ac:dyDescent="0.15">
      <c r="N775" s="38">
        <v>11595</v>
      </c>
      <c r="O775" s="26">
        <f t="shared" si="14"/>
        <v>2.0937230077337547</v>
      </c>
    </row>
    <row r="776" spans="14:15" ht="13" x14ac:dyDescent="0.15">
      <c r="N776" s="38">
        <v>11610</v>
      </c>
      <c r="O776" s="26">
        <f t="shared" si="14"/>
        <v>2.0944303783317508</v>
      </c>
    </row>
    <row r="777" spans="14:15" ht="13" x14ac:dyDescent="0.15">
      <c r="N777" s="38">
        <v>11625</v>
      </c>
      <c r="O777" s="26">
        <f t="shared" si="14"/>
        <v>2.0951376609335863</v>
      </c>
    </row>
    <row r="778" spans="14:15" ht="13" x14ac:dyDescent="0.15">
      <c r="N778" s="38">
        <v>11640</v>
      </c>
      <c r="O778" s="26">
        <f t="shared" si="14"/>
        <v>2.0958448555742404</v>
      </c>
    </row>
    <row r="779" spans="14:15" ht="13" x14ac:dyDescent="0.15">
      <c r="N779" s="38">
        <v>11655</v>
      </c>
      <c r="O779" s="26">
        <f t="shared" si="14"/>
        <v>2.0965519622885083</v>
      </c>
    </row>
    <row r="780" spans="14:15" ht="13" x14ac:dyDescent="0.15">
      <c r="N780" s="38">
        <v>11670</v>
      </c>
      <c r="O780" s="26">
        <f t="shared" si="14"/>
        <v>2.0972589811110023</v>
      </c>
    </row>
    <row r="781" spans="14:15" ht="13" x14ac:dyDescent="0.15">
      <c r="N781" s="38">
        <v>11685</v>
      </c>
      <c r="O781" s="26">
        <f t="shared" si="14"/>
        <v>2.0979659120761536</v>
      </c>
    </row>
    <row r="782" spans="14:15" ht="13" x14ac:dyDescent="0.15">
      <c r="N782" s="38">
        <v>11700</v>
      </c>
      <c r="O782" s="26">
        <f t="shared" si="14"/>
        <v>2.0986727552182156</v>
      </c>
    </row>
    <row r="783" spans="14:15" ht="13" x14ac:dyDescent="0.15">
      <c r="N783" s="38">
        <v>11715</v>
      </c>
      <c r="O783" s="26">
        <f t="shared" si="14"/>
        <v>2.0993795105712616</v>
      </c>
    </row>
    <row r="784" spans="14:15" ht="13" x14ac:dyDescent="0.15">
      <c r="N784" s="38">
        <v>11730</v>
      </c>
      <c r="O784" s="26">
        <f t="shared" si="14"/>
        <v>2.100086178169188</v>
      </c>
    </row>
    <row r="785" spans="14:15" ht="13" x14ac:dyDescent="0.15">
      <c r="N785" s="38">
        <v>11745</v>
      </c>
      <c r="O785" s="26">
        <f t="shared" si="14"/>
        <v>2.1007927580457162</v>
      </c>
    </row>
    <row r="786" spans="14:15" ht="13" x14ac:dyDescent="0.15">
      <c r="N786" s="38">
        <v>11760</v>
      </c>
      <c r="O786" s="26">
        <f t="shared" si="14"/>
        <v>2.1014992502343928</v>
      </c>
    </row>
    <row r="787" spans="14:15" ht="13" x14ac:dyDescent="0.15">
      <c r="N787" s="38">
        <v>11775</v>
      </c>
      <c r="O787" s="26">
        <f t="shared" si="14"/>
        <v>2.1022056547685928</v>
      </c>
    </row>
    <row r="788" spans="14:15" ht="13" x14ac:dyDescent="0.15">
      <c r="N788" s="38">
        <v>11790</v>
      </c>
      <c r="O788" s="26">
        <f t="shared" si="14"/>
        <v>2.1029119716815163</v>
      </c>
    </row>
    <row r="789" spans="14:15" ht="13" x14ac:dyDescent="0.15">
      <c r="N789" s="38">
        <v>11805</v>
      </c>
      <c r="O789" s="26">
        <f t="shared" si="14"/>
        <v>2.1036182010061957</v>
      </c>
    </row>
    <row r="790" spans="14:15" ht="13" x14ac:dyDescent="0.15">
      <c r="N790" s="38">
        <v>11820</v>
      </c>
      <c r="O790" s="26">
        <f t="shared" si="14"/>
        <v>2.1043243427754916</v>
      </c>
    </row>
    <row r="791" spans="14:15" ht="13" x14ac:dyDescent="0.15">
      <c r="N791" s="38">
        <v>11835</v>
      </c>
      <c r="O791" s="26">
        <f t="shared" si="14"/>
        <v>2.1050303970220989</v>
      </c>
    </row>
    <row r="792" spans="14:15" ht="13" x14ac:dyDescent="0.15">
      <c r="N792" s="38">
        <v>11850</v>
      </c>
      <c r="O792" s="26">
        <f t="shared" si="14"/>
        <v>2.1057363637785445</v>
      </c>
    </row>
    <row r="793" spans="14:15" ht="13" x14ac:dyDescent="0.15">
      <c r="N793" s="38">
        <v>11865</v>
      </c>
      <c r="O793" s="26">
        <f t="shared" si="14"/>
        <v>2.106442243077189</v>
      </c>
    </row>
    <row r="794" spans="14:15" ht="13" x14ac:dyDescent="0.15">
      <c r="N794" s="38">
        <v>11880</v>
      </c>
      <c r="O794" s="26">
        <f t="shared" si="14"/>
        <v>2.107148034950229</v>
      </c>
    </row>
    <row r="795" spans="14:15" ht="13" x14ac:dyDescent="0.15">
      <c r="N795" s="38">
        <v>11895</v>
      </c>
      <c r="O795" s="26">
        <f t="shared" si="14"/>
        <v>2.1078537394296974</v>
      </c>
    </row>
    <row r="796" spans="14:15" ht="13" x14ac:dyDescent="0.15">
      <c r="N796" s="38">
        <v>11910</v>
      </c>
      <c r="O796" s="26">
        <f t="shared" si="14"/>
        <v>2.1085593565474658</v>
      </c>
    </row>
    <row r="797" spans="14:15" ht="13" x14ac:dyDescent="0.15">
      <c r="N797" s="38">
        <v>11925</v>
      </c>
      <c r="O797" s="26">
        <f t="shared" si="14"/>
        <v>2.1092648863352439</v>
      </c>
    </row>
    <row r="798" spans="14:15" ht="13" x14ac:dyDescent="0.15">
      <c r="N798" s="38">
        <v>11940</v>
      </c>
      <c r="O798" s="26">
        <f t="shared" si="14"/>
        <v>2.1099703288245841</v>
      </c>
    </row>
    <row r="799" spans="14:15" ht="13" x14ac:dyDescent="0.15">
      <c r="N799" s="38">
        <v>11955</v>
      </c>
      <c r="O799" s="26">
        <f t="shared" si="14"/>
        <v>2.1106756840468766</v>
      </c>
    </row>
    <row r="800" spans="14:15" ht="13" x14ac:dyDescent="0.15">
      <c r="N800" s="38">
        <v>11970</v>
      </c>
      <c r="O800" s="26">
        <f t="shared" si="14"/>
        <v>2.1113809520333566</v>
      </c>
    </row>
    <row r="801" spans="14:15" ht="13" x14ac:dyDescent="0.15">
      <c r="N801" s="38">
        <v>11985</v>
      </c>
      <c r="O801" s="26">
        <f t="shared" si="14"/>
        <v>2.1120861328151026</v>
      </c>
    </row>
    <row r="802" spans="14:15" ht="13" x14ac:dyDescent="0.15">
      <c r="N802" s="38">
        <v>12000</v>
      </c>
      <c r="O802" s="26">
        <f t="shared" si="14"/>
        <v>2.1127912264230373</v>
      </c>
    </row>
    <row r="803" spans="14:15" ht="13" x14ac:dyDescent="0.15">
      <c r="N803" s="38">
        <v>12015</v>
      </c>
      <c r="O803" s="26">
        <f t="shared" si="14"/>
        <v>2.1134962328879281</v>
      </c>
    </row>
    <row r="804" spans="14:15" ht="13" x14ac:dyDescent="0.15">
      <c r="N804" s="38">
        <v>12030</v>
      </c>
      <c r="O804" s="26">
        <f t="shared" si="14"/>
        <v>2.1142011522403958</v>
      </c>
    </row>
    <row r="805" spans="14:15" ht="13" x14ac:dyDescent="0.15">
      <c r="N805" s="38">
        <v>12045</v>
      </c>
      <c r="O805" s="26">
        <f t="shared" si="14"/>
        <v>2.1149059845109006</v>
      </c>
    </row>
    <row r="806" spans="14:15" ht="13" x14ac:dyDescent="0.15">
      <c r="N806" s="38">
        <v>12060</v>
      </c>
      <c r="O806" s="26">
        <f t="shared" si="14"/>
        <v>2.1156107297297568</v>
      </c>
    </row>
    <row r="807" spans="14:15" ht="13" x14ac:dyDescent="0.15">
      <c r="N807" s="38">
        <v>12075</v>
      </c>
      <c r="O807" s="26">
        <f t="shared" si="14"/>
        <v>2.1163153879271306</v>
      </c>
    </row>
    <row r="808" spans="14:15" ht="13" x14ac:dyDescent="0.15">
      <c r="N808" s="38">
        <v>12090</v>
      </c>
      <c r="O808" s="26">
        <f t="shared" si="14"/>
        <v>2.1170199591330361</v>
      </c>
    </row>
    <row r="809" spans="14:15" ht="13" x14ac:dyDescent="0.15">
      <c r="N809" s="38">
        <v>12105</v>
      </c>
      <c r="O809" s="26">
        <f t="shared" si="14"/>
        <v>2.117724443377341</v>
      </c>
    </row>
    <row r="810" spans="14:15" ht="13" x14ac:dyDescent="0.15">
      <c r="N810" s="38">
        <v>12120</v>
      </c>
      <c r="O810" s="26">
        <f t="shared" si="14"/>
        <v>2.11842884068977</v>
      </c>
    </row>
    <row r="811" spans="14:15" ht="13" x14ac:dyDescent="0.15">
      <c r="N811" s="38">
        <v>12135</v>
      </c>
      <c r="O811" s="26">
        <f t="shared" si="14"/>
        <v>2.1191331510998959</v>
      </c>
    </row>
    <row r="812" spans="14:15" ht="13" x14ac:dyDescent="0.15">
      <c r="N812" s="38">
        <v>12150</v>
      </c>
      <c r="O812" s="26">
        <f t="shared" si="14"/>
        <v>2.1198373746371546</v>
      </c>
    </row>
    <row r="813" spans="14:15" ht="13" x14ac:dyDescent="0.15">
      <c r="N813" s="38">
        <v>12165</v>
      </c>
      <c r="O813" s="26">
        <f t="shared" si="14"/>
        <v>2.120541511330833</v>
      </c>
    </row>
    <row r="814" spans="14:15" ht="13" x14ac:dyDescent="0.15">
      <c r="N814" s="38">
        <v>12180</v>
      </c>
      <c r="O814" s="26">
        <f t="shared" si="14"/>
        <v>2.1212455612100793</v>
      </c>
    </row>
    <row r="815" spans="14:15" ht="13" x14ac:dyDescent="0.15">
      <c r="N815" s="38">
        <v>12195</v>
      </c>
      <c r="O815" s="26">
        <f t="shared" si="14"/>
        <v>2.1219495243038997</v>
      </c>
    </row>
    <row r="816" spans="14:15" ht="13" x14ac:dyDescent="0.15">
      <c r="N816" s="38">
        <v>12210</v>
      </c>
      <c r="O816" s="26">
        <f t="shared" si="14"/>
        <v>2.122653400641159</v>
      </c>
    </row>
    <row r="817" spans="14:15" ht="13" x14ac:dyDescent="0.15">
      <c r="N817" s="38">
        <v>12225</v>
      </c>
      <c r="O817" s="26">
        <f t="shared" si="14"/>
        <v>2.1233571902505854</v>
      </c>
    </row>
    <row r="818" spans="14:15" ht="13" x14ac:dyDescent="0.15">
      <c r="N818" s="38">
        <v>12240</v>
      </c>
      <c r="O818" s="26">
        <f t="shared" si="14"/>
        <v>2.1240608931607685</v>
      </c>
    </row>
    <row r="819" spans="14:15" ht="13" x14ac:dyDescent="0.15">
      <c r="N819" s="38">
        <v>12255</v>
      </c>
      <c r="O819" s="26">
        <f t="shared" si="14"/>
        <v>2.1247645094001584</v>
      </c>
    </row>
    <row r="820" spans="14:15" ht="13" x14ac:dyDescent="0.15">
      <c r="N820" s="38">
        <v>12270</v>
      </c>
      <c r="O820" s="26">
        <f t="shared" si="14"/>
        <v>2.125468038997071</v>
      </c>
    </row>
    <row r="821" spans="14:15" ht="13" x14ac:dyDescent="0.15">
      <c r="N821" s="38">
        <v>12285</v>
      </c>
      <c r="O821" s="26">
        <f t="shared" si="14"/>
        <v>2.1261714819796893</v>
      </c>
    </row>
    <row r="822" spans="14:15" ht="13" x14ac:dyDescent="0.15">
      <c r="N822" s="38">
        <v>12300</v>
      </c>
      <c r="O822" s="26">
        <f t="shared" si="14"/>
        <v>2.1268748383760583</v>
      </c>
    </row>
    <row r="823" spans="14:15" ht="13" x14ac:dyDescent="0.15">
      <c r="N823" s="38">
        <v>12315</v>
      </c>
      <c r="O823" s="26">
        <f t="shared" si="14"/>
        <v>2.1275781082140908</v>
      </c>
    </row>
    <row r="824" spans="14:15" ht="13" x14ac:dyDescent="0.15">
      <c r="N824" s="38">
        <v>12330</v>
      </c>
      <c r="O824" s="26">
        <f t="shared" si="14"/>
        <v>2.1282812915215708</v>
      </c>
    </row>
    <row r="825" spans="14:15" ht="13" x14ac:dyDescent="0.15">
      <c r="N825" s="38">
        <v>12345</v>
      </c>
      <c r="O825" s="26">
        <f t="shared" si="14"/>
        <v>2.1289843883261472</v>
      </c>
    </row>
    <row r="826" spans="14:15" ht="13" x14ac:dyDescent="0.15">
      <c r="N826" s="38">
        <v>12360</v>
      </c>
      <c r="O826" s="26">
        <f t="shared" si="14"/>
        <v>2.1296873986553395</v>
      </c>
    </row>
    <row r="827" spans="14:15" ht="13" x14ac:dyDescent="0.15">
      <c r="N827" s="38">
        <v>12375</v>
      </c>
      <c r="O827" s="26">
        <f t="shared" si="14"/>
        <v>2.1303903225365408</v>
      </c>
    </row>
    <row r="828" spans="14:15" ht="13" x14ac:dyDescent="0.15">
      <c r="N828" s="38">
        <v>12390</v>
      </c>
      <c r="O828" s="26">
        <f t="shared" si="14"/>
        <v>2.131093159997012</v>
      </c>
    </row>
    <row r="829" spans="14:15" ht="13" x14ac:dyDescent="0.15">
      <c r="N829" s="38">
        <v>12405</v>
      </c>
      <c r="O829" s="26">
        <f t="shared" si="14"/>
        <v>2.1317959110638895</v>
      </c>
    </row>
    <row r="830" spans="14:15" ht="13" x14ac:dyDescent="0.15">
      <c r="N830" s="38">
        <v>12420</v>
      </c>
      <c r="O830" s="26">
        <f t="shared" si="14"/>
        <v>2.1324985757641803</v>
      </c>
    </row>
    <row r="831" spans="14:15" ht="13" x14ac:dyDescent="0.15">
      <c r="N831" s="38">
        <v>12435</v>
      </c>
      <c r="O831" s="26">
        <f t="shared" si="14"/>
        <v>2.1332011541247704</v>
      </c>
    </row>
    <row r="832" spans="14:15" ht="13" x14ac:dyDescent="0.15">
      <c r="N832" s="38">
        <v>12450</v>
      </c>
      <c r="O832" s="26">
        <f t="shared" si="14"/>
        <v>2.1339036461724161</v>
      </c>
    </row>
    <row r="833" spans="14:15" ht="13" x14ac:dyDescent="0.15">
      <c r="N833" s="38">
        <v>12465</v>
      </c>
      <c r="O833" s="26">
        <f t="shared" si="14"/>
        <v>2.1346060519337531</v>
      </c>
    </row>
    <row r="834" spans="14:15" ht="13" x14ac:dyDescent="0.15">
      <c r="N834" s="38">
        <v>12480</v>
      </c>
      <c r="O834" s="26">
        <f t="shared" si="14"/>
        <v>2.1353083714352943</v>
      </c>
    </row>
    <row r="835" spans="14:15" ht="13" x14ac:dyDescent="0.15">
      <c r="N835" s="38">
        <v>12495</v>
      </c>
      <c r="O835" s="26">
        <f t="shared" ref="O835:O898" si="15">$B$22-($B$26*EXP(-$B$23*N835))-($B$27*EXP(-$B$24*N835))-($B$28*EXP(-$B$25*N835))</f>
        <v>2.1360106047034275</v>
      </c>
    </row>
    <row r="836" spans="14:15" ht="13" x14ac:dyDescent="0.15">
      <c r="N836" s="38">
        <v>12510</v>
      </c>
      <c r="O836" s="26">
        <f t="shared" si="15"/>
        <v>2.1367127517644233</v>
      </c>
    </row>
    <row r="837" spans="14:15" ht="13" x14ac:dyDescent="0.15">
      <c r="N837" s="38">
        <v>12525</v>
      </c>
      <c r="O837" s="26">
        <f t="shared" si="15"/>
        <v>2.1374148126444323</v>
      </c>
    </row>
    <row r="838" spans="14:15" ht="13" x14ac:dyDescent="0.15">
      <c r="N838" s="38">
        <v>12540</v>
      </c>
      <c r="O838" s="26">
        <f t="shared" si="15"/>
        <v>2.1381167873694809</v>
      </c>
    </row>
    <row r="839" spans="14:15" ht="13" x14ac:dyDescent="0.15">
      <c r="N839" s="38">
        <v>12555</v>
      </c>
      <c r="O839" s="26">
        <f t="shared" si="15"/>
        <v>2.1388186759654833</v>
      </c>
    </row>
    <row r="840" spans="14:15" ht="13" x14ac:dyDescent="0.15">
      <c r="N840" s="38">
        <v>12570</v>
      </c>
      <c r="O840" s="26">
        <f t="shared" si="15"/>
        <v>2.1395204784582313</v>
      </c>
    </row>
    <row r="841" spans="14:15" ht="13" x14ac:dyDescent="0.15">
      <c r="N841" s="38">
        <v>12585</v>
      </c>
      <c r="O841" s="26">
        <f t="shared" si="15"/>
        <v>2.1402221948734024</v>
      </c>
    </row>
    <row r="842" spans="14:15" ht="13" x14ac:dyDescent="0.15">
      <c r="N842" s="38">
        <v>12600</v>
      </c>
      <c r="O842" s="26">
        <f t="shared" si="15"/>
        <v>2.1409238252365581</v>
      </c>
    </row>
    <row r="843" spans="14:15" ht="13" x14ac:dyDescent="0.15">
      <c r="N843" s="38">
        <v>12615</v>
      </c>
      <c r="O843" s="26">
        <f t="shared" si="15"/>
        <v>2.141625369573144</v>
      </c>
    </row>
    <row r="844" spans="14:15" ht="13" x14ac:dyDescent="0.15">
      <c r="N844" s="38">
        <v>12630</v>
      </c>
      <c r="O844" s="26">
        <f t="shared" si="15"/>
        <v>2.1423268279084926</v>
      </c>
    </row>
    <row r="845" spans="14:15" ht="13" x14ac:dyDescent="0.15">
      <c r="N845" s="38">
        <v>12645</v>
      </c>
      <c r="O845" s="26">
        <f t="shared" si="15"/>
        <v>2.1430282002678211</v>
      </c>
    </row>
    <row r="846" spans="14:15" ht="13" x14ac:dyDescent="0.15">
      <c r="N846" s="38">
        <v>12660</v>
      </c>
      <c r="O846" s="26">
        <f t="shared" si="15"/>
        <v>2.1437294866762366</v>
      </c>
    </row>
    <row r="847" spans="14:15" ht="13" x14ac:dyDescent="0.15">
      <c r="N847" s="38">
        <v>12675</v>
      </c>
      <c r="O847" s="26">
        <f t="shared" si="15"/>
        <v>2.1444306871587333</v>
      </c>
    </row>
    <row r="848" spans="14:15" ht="13" x14ac:dyDescent="0.15">
      <c r="N848" s="38">
        <v>12690</v>
      </c>
      <c r="O848" s="26">
        <f t="shared" si="15"/>
        <v>2.1451318017401952</v>
      </c>
    </row>
    <row r="849" spans="14:15" ht="13" x14ac:dyDescent="0.15">
      <c r="N849" s="38">
        <v>12705</v>
      </c>
      <c r="O849" s="26">
        <f t="shared" si="15"/>
        <v>2.1458328304453946</v>
      </c>
    </row>
    <row r="850" spans="14:15" ht="13" x14ac:dyDescent="0.15">
      <c r="N850" s="38">
        <v>12720</v>
      </c>
      <c r="O850" s="26">
        <f t="shared" si="15"/>
        <v>2.1465337732989962</v>
      </c>
    </row>
    <row r="851" spans="14:15" ht="13" x14ac:dyDescent="0.15">
      <c r="N851" s="38">
        <v>12735</v>
      </c>
      <c r="O851" s="26">
        <f t="shared" si="15"/>
        <v>2.1472346303255536</v>
      </c>
    </row>
    <row r="852" spans="14:15" ht="13" x14ac:dyDescent="0.15">
      <c r="N852" s="38">
        <v>12750</v>
      </c>
      <c r="O852" s="26">
        <f t="shared" si="15"/>
        <v>2.1479354015495185</v>
      </c>
    </row>
    <row r="853" spans="14:15" ht="13" x14ac:dyDescent="0.15">
      <c r="N853" s="38">
        <v>12765</v>
      </c>
      <c r="O853" s="26">
        <f t="shared" si="15"/>
        <v>2.1486360869952268</v>
      </c>
    </row>
    <row r="854" spans="14:15" ht="13" x14ac:dyDescent="0.15">
      <c r="N854" s="38">
        <v>12780</v>
      </c>
      <c r="O854" s="26">
        <f t="shared" si="15"/>
        <v>2.149336686686917</v>
      </c>
    </row>
    <row r="855" spans="14:15" ht="13" x14ac:dyDescent="0.15">
      <c r="N855" s="38">
        <v>12795</v>
      </c>
      <c r="O855" s="26">
        <f t="shared" si="15"/>
        <v>2.1500372006487165</v>
      </c>
    </row>
    <row r="856" spans="14:15" ht="13" x14ac:dyDescent="0.15">
      <c r="N856" s="38">
        <v>12810</v>
      </c>
      <c r="O856" s="26">
        <f t="shared" si="15"/>
        <v>2.1507376289046523</v>
      </c>
    </row>
    <row r="857" spans="14:15" ht="13" x14ac:dyDescent="0.15">
      <c r="N857" s="38">
        <v>12825</v>
      </c>
      <c r="O857" s="26">
        <f t="shared" si="15"/>
        <v>2.1514379714786411</v>
      </c>
    </row>
    <row r="858" spans="14:15" ht="13" x14ac:dyDescent="0.15">
      <c r="N858" s="38">
        <v>12840</v>
      </c>
      <c r="O858" s="26">
        <f t="shared" si="15"/>
        <v>2.1521382283945041</v>
      </c>
    </row>
    <row r="859" spans="14:15" ht="13" x14ac:dyDescent="0.15">
      <c r="N859" s="38">
        <v>12855</v>
      </c>
      <c r="O859" s="26">
        <f t="shared" si="15"/>
        <v>2.1528383996759555</v>
      </c>
    </row>
    <row r="860" spans="14:15" ht="13" x14ac:dyDescent="0.15">
      <c r="N860" s="38">
        <v>12870</v>
      </c>
      <c r="O860" s="26">
        <f t="shared" si="15"/>
        <v>2.1535384853466093</v>
      </c>
    </row>
    <row r="861" spans="14:15" ht="13" x14ac:dyDescent="0.15">
      <c r="N861" s="38">
        <v>12885</v>
      </c>
      <c r="O861" s="26">
        <f t="shared" si="15"/>
        <v>2.1542384854299765</v>
      </c>
    </row>
    <row r="862" spans="14:15" ht="13" x14ac:dyDescent="0.15">
      <c r="N862" s="38">
        <v>12900</v>
      </c>
      <c r="O862" s="26">
        <f t="shared" si="15"/>
        <v>2.1549383999494722</v>
      </c>
    </row>
    <row r="863" spans="14:15" ht="13" x14ac:dyDescent="0.15">
      <c r="N863" s="38">
        <v>12915</v>
      </c>
      <c r="O863" s="26">
        <f t="shared" si="15"/>
        <v>2.1556382289284084</v>
      </c>
    </row>
    <row r="864" spans="14:15" ht="13" x14ac:dyDescent="0.15">
      <c r="N864" s="38">
        <v>12930</v>
      </c>
      <c r="O864" s="26">
        <f t="shared" si="15"/>
        <v>2.1563379723900002</v>
      </c>
    </row>
    <row r="865" spans="14:15" ht="13" x14ac:dyDescent="0.15">
      <c r="N865" s="38">
        <v>12945</v>
      </c>
      <c r="O865" s="26">
        <f t="shared" si="15"/>
        <v>2.1570376303573626</v>
      </c>
    </row>
    <row r="866" spans="14:15" ht="13" x14ac:dyDescent="0.15">
      <c r="N866" s="38">
        <v>12960</v>
      </c>
      <c r="O866" s="26">
        <f t="shared" si="15"/>
        <v>2.1577372028535171</v>
      </c>
    </row>
    <row r="867" spans="14:15" ht="13" x14ac:dyDescent="0.15">
      <c r="N867" s="38">
        <v>12975</v>
      </c>
      <c r="O867" s="26">
        <f t="shared" si="15"/>
        <v>2.1584366899013849</v>
      </c>
    </row>
    <row r="868" spans="14:15" ht="13" x14ac:dyDescent="0.15">
      <c r="N868" s="38">
        <v>12990</v>
      </c>
      <c r="O868" s="26">
        <f t="shared" si="15"/>
        <v>2.1591360915237923</v>
      </c>
    </row>
    <row r="869" spans="14:15" ht="13" x14ac:dyDescent="0.15">
      <c r="N869" s="38">
        <v>13005</v>
      </c>
      <c r="O869" s="26">
        <f t="shared" si="15"/>
        <v>2.1598354077434712</v>
      </c>
    </row>
    <row r="870" spans="14:15" ht="13" x14ac:dyDescent="0.15">
      <c r="N870" s="38">
        <v>13020</v>
      </c>
      <c r="O870" s="26">
        <f t="shared" si="15"/>
        <v>2.1605346385830613</v>
      </c>
    </row>
    <row r="871" spans="14:15" ht="13" x14ac:dyDescent="0.15">
      <c r="N871" s="38">
        <v>13035</v>
      </c>
      <c r="O871" s="26">
        <f t="shared" si="15"/>
        <v>2.1612337840651019</v>
      </c>
    </row>
    <row r="872" spans="14:15" ht="13" x14ac:dyDescent="0.15">
      <c r="N872" s="38">
        <v>13050</v>
      </c>
      <c r="O872" s="26">
        <f t="shared" si="15"/>
        <v>2.1619328442120462</v>
      </c>
    </row>
    <row r="873" spans="14:15" ht="13" x14ac:dyDescent="0.15">
      <c r="N873" s="38">
        <v>13065</v>
      </c>
      <c r="O873" s="26">
        <f t="shared" si="15"/>
        <v>2.1626318190462497</v>
      </c>
    </row>
    <row r="874" spans="14:15" ht="13" x14ac:dyDescent="0.15">
      <c r="N874" s="38">
        <v>13080</v>
      </c>
      <c r="O874" s="26">
        <f t="shared" si="15"/>
        <v>2.1633307085899807</v>
      </c>
    </row>
    <row r="875" spans="14:15" ht="13" x14ac:dyDescent="0.15">
      <c r="N875" s="38">
        <v>13095</v>
      </c>
      <c r="O875" s="26">
        <f t="shared" si="15"/>
        <v>2.1640295128654108</v>
      </c>
    </row>
    <row r="876" spans="14:15" ht="13" x14ac:dyDescent="0.15">
      <c r="N876" s="38">
        <v>13110</v>
      </c>
      <c r="O876" s="26">
        <f t="shared" si="15"/>
        <v>2.1647282318946282</v>
      </c>
    </row>
    <row r="877" spans="14:15" ht="13" x14ac:dyDescent="0.15">
      <c r="N877" s="38">
        <v>13125</v>
      </c>
      <c r="O877" s="26">
        <f t="shared" si="15"/>
        <v>2.1654268656996232</v>
      </c>
    </row>
    <row r="878" spans="14:15" ht="13" x14ac:dyDescent="0.15">
      <c r="N878" s="38">
        <v>13140</v>
      </c>
      <c r="O878" s="26">
        <f t="shared" si="15"/>
        <v>2.1661254143023054</v>
      </c>
    </row>
    <row r="879" spans="14:15" ht="13" x14ac:dyDescent="0.15">
      <c r="N879" s="38">
        <v>13155</v>
      </c>
      <c r="O879" s="26">
        <f t="shared" si="15"/>
        <v>2.1668238777244895</v>
      </c>
    </row>
    <row r="880" spans="14:15" ht="13" x14ac:dyDescent="0.15">
      <c r="N880" s="38">
        <v>13170</v>
      </c>
      <c r="O880" s="26">
        <f t="shared" si="15"/>
        <v>2.1675222559879046</v>
      </c>
    </row>
    <row r="881" spans="14:15" ht="13" x14ac:dyDescent="0.15">
      <c r="N881" s="38">
        <v>13185</v>
      </c>
      <c r="O881" s="26">
        <f t="shared" si="15"/>
        <v>2.1682205491141922</v>
      </c>
    </row>
    <row r="882" spans="14:15" ht="13" x14ac:dyDescent="0.15">
      <c r="N882" s="38">
        <v>13200</v>
      </c>
      <c r="O882" s="26">
        <f t="shared" si="15"/>
        <v>2.1689187571249091</v>
      </c>
    </row>
    <row r="883" spans="14:15" ht="13" x14ac:dyDescent="0.15">
      <c r="N883" s="38">
        <v>13215</v>
      </c>
      <c r="O883" s="26">
        <f t="shared" si="15"/>
        <v>2.1696168800415228</v>
      </c>
    </row>
    <row r="884" spans="14:15" ht="13" x14ac:dyDescent="0.15">
      <c r="N884" s="38">
        <v>13230</v>
      </c>
      <c r="O884" s="26">
        <f t="shared" si="15"/>
        <v>2.1703149178854177</v>
      </c>
    </row>
    <row r="885" spans="14:15" ht="13" x14ac:dyDescent="0.15">
      <c r="N885" s="38">
        <v>13245</v>
      </c>
      <c r="O885" s="26">
        <f t="shared" si="15"/>
        <v>2.1710128706778926</v>
      </c>
    </row>
    <row r="886" spans="14:15" ht="13" x14ac:dyDescent="0.15">
      <c r="N886" s="38">
        <v>13260</v>
      </c>
      <c r="O886" s="26">
        <f t="shared" si="15"/>
        <v>2.1717107384401642</v>
      </c>
    </row>
    <row r="887" spans="14:15" ht="13" x14ac:dyDescent="0.15">
      <c r="N887" s="38">
        <v>13275</v>
      </c>
      <c r="O887" s="26">
        <f t="shared" si="15"/>
        <v>2.1724085211933621</v>
      </c>
    </row>
    <row r="888" spans="14:15" ht="13" x14ac:dyDescent="0.15">
      <c r="N888" s="38">
        <v>13290</v>
      </c>
      <c r="O888" s="26">
        <f t="shared" si="15"/>
        <v>2.1731062189585355</v>
      </c>
    </row>
    <row r="889" spans="14:15" ht="13" x14ac:dyDescent="0.15">
      <c r="N889" s="38">
        <v>13305</v>
      </c>
      <c r="O889" s="26">
        <f t="shared" si="15"/>
        <v>2.1738038317566506</v>
      </c>
    </row>
    <row r="890" spans="14:15" ht="13" x14ac:dyDescent="0.15">
      <c r="N890" s="38">
        <v>13320</v>
      </c>
      <c r="O890" s="26">
        <f t="shared" si="15"/>
        <v>2.1745013596085929</v>
      </c>
    </row>
    <row r="891" spans="14:15" ht="13" x14ac:dyDescent="0.15">
      <c r="N891" s="38">
        <v>13335</v>
      </c>
      <c r="O891" s="26">
        <f t="shared" si="15"/>
        <v>2.1751988025351645</v>
      </c>
    </row>
    <row r="892" spans="14:15" ht="13" x14ac:dyDescent="0.15">
      <c r="N892" s="38">
        <v>13350</v>
      </c>
      <c r="O892" s="26">
        <f t="shared" si="15"/>
        <v>2.1758961605570883</v>
      </c>
    </row>
    <row r="893" spans="14:15" ht="13" x14ac:dyDescent="0.15">
      <c r="N893" s="38">
        <v>13365</v>
      </c>
      <c r="O893" s="26">
        <f t="shared" si="15"/>
        <v>2.1765934336950092</v>
      </c>
    </row>
    <row r="894" spans="14:15" ht="13" x14ac:dyDescent="0.15">
      <c r="N894" s="38">
        <v>13380</v>
      </c>
      <c r="O894" s="26">
        <f t="shared" si="15"/>
        <v>2.1772906219694876</v>
      </c>
    </row>
    <row r="895" spans="14:15" ht="13" x14ac:dyDescent="0.15">
      <c r="N895" s="38">
        <v>13395</v>
      </c>
      <c r="O895" s="26">
        <f t="shared" si="15"/>
        <v>2.1779877254010129</v>
      </c>
    </row>
    <row r="896" spans="14:15" ht="13" x14ac:dyDescent="0.15">
      <c r="N896" s="38">
        <v>13410</v>
      </c>
      <c r="O896" s="26">
        <f t="shared" si="15"/>
        <v>2.1786847440099875</v>
      </c>
    </row>
    <row r="897" spans="14:15" ht="13" x14ac:dyDescent="0.15">
      <c r="N897" s="38">
        <v>13425</v>
      </c>
      <c r="O897" s="26">
        <f t="shared" si="15"/>
        <v>2.1793816778167416</v>
      </c>
    </row>
    <row r="898" spans="14:15" ht="13" x14ac:dyDescent="0.15">
      <c r="N898" s="38">
        <v>13440</v>
      </c>
      <c r="O898" s="26">
        <f t="shared" si="15"/>
        <v>2.1800785268415277</v>
      </c>
    </row>
    <row r="899" spans="14:15" ht="13" x14ac:dyDescent="0.15">
      <c r="N899" s="38">
        <v>13455</v>
      </c>
      <c r="O899" s="26">
        <f t="shared" ref="O899:O962" si="16">$B$22-($B$26*EXP(-$B$23*N899))-($B$27*EXP(-$B$24*N899))-($B$28*EXP(-$B$25*N899))</f>
        <v>2.1807752911045197</v>
      </c>
    </row>
    <row r="900" spans="14:15" ht="13" x14ac:dyDescent="0.15">
      <c r="N900" s="38">
        <v>13470</v>
      </c>
      <c r="O900" s="26">
        <f t="shared" si="16"/>
        <v>2.1814719706258181</v>
      </c>
    </row>
    <row r="901" spans="14:15" ht="13" x14ac:dyDescent="0.15">
      <c r="N901" s="38">
        <v>13485</v>
      </c>
      <c r="O901" s="26">
        <f t="shared" si="16"/>
        <v>2.1821685654254468</v>
      </c>
    </row>
    <row r="902" spans="14:15" ht="13" x14ac:dyDescent="0.15">
      <c r="N902" s="38">
        <v>13500</v>
      </c>
      <c r="O902" s="26">
        <f t="shared" si="16"/>
        <v>2.1828650755233534</v>
      </c>
    </row>
    <row r="903" spans="14:15" ht="13" x14ac:dyDescent="0.15">
      <c r="N903" s="38">
        <v>13515</v>
      </c>
      <c r="O903" s="26">
        <f t="shared" si="16"/>
        <v>2.1835615009394145</v>
      </c>
    </row>
    <row r="904" spans="14:15" ht="13" x14ac:dyDescent="0.15">
      <c r="N904" s="38">
        <v>13530</v>
      </c>
      <c r="O904" s="26">
        <f t="shared" si="16"/>
        <v>2.1842578416934284</v>
      </c>
    </row>
    <row r="905" spans="14:15" ht="13" x14ac:dyDescent="0.15">
      <c r="N905" s="38">
        <v>13545</v>
      </c>
      <c r="O905" s="26">
        <f t="shared" si="16"/>
        <v>2.1849540978051234</v>
      </c>
    </row>
    <row r="906" spans="14:15" ht="13" x14ac:dyDescent="0.15">
      <c r="N906" s="38">
        <v>13560</v>
      </c>
      <c r="O906" s="26">
        <f t="shared" si="16"/>
        <v>2.1856502692941548</v>
      </c>
    </row>
    <row r="907" spans="14:15" ht="13" x14ac:dyDescent="0.15">
      <c r="N907" s="38">
        <v>13575</v>
      </c>
      <c r="O907" s="26">
        <f t="shared" si="16"/>
        <v>2.1863463561801062</v>
      </c>
    </row>
    <row r="908" spans="14:15" ht="13" x14ac:dyDescent="0.15">
      <c r="N908" s="38">
        <v>13590</v>
      </c>
      <c r="O908" s="26">
        <f t="shared" si="16"/>
        <v>2.1870423584824845</v>
      </c>
    </row>
    <row r="909" spans="14:15" ht="13" x14ac:dyDescent="0.15">
      <c r="N909" s="38">
        <v>13605</v>
      </c>
      <c r="O909" s="26">
        <f t="shared" si="16"/>
        <v>2.1877382762207338</v>
      </c>
    </row>
    <row r="910" spans="14:15" ht="13" x14ac:dyDescent="0.15">
      <c r="N910" s="38">
        <v>13620</v>
      </c>
      <c r="O910" s="26">
        <f t="shared" si="16"/>
        <v>2.188434109414219</v>
      </c>
    </row>
    <row r="911" spans="14:15" ht="13" x14ac:dyDescent="0.15">
      <c r="N911" s="38">
        <v>13635</v>
      </c>
      <c r="O911" s="26">
        <f t="shared" si="16"/>
        <v>2.189129858082242</v>
      </c>
    </row>
    <row r="912" spans="14:15" ht="13" x14ac:dyDescent="0.15">
      <c r="N912" s="38">
        <v>13650</v>
      </c>
      <c r="O912" s="26">
        <f t="shared" si="16"/>
        <v>2.1898255222440302</v>
      </c>
    </row>
    <row r="913" spans="14:15" ht="13" x14ac:dyDescent="0.15">
      <c r="N913" s="38">
        <v>13665</v>
      </c>
      <c r="O913" s="26">
        <f t="shared" si="16"/>
        <v>2.1905211019187432</v>
      </c>
    </row>
    <row r="914" spans="14:15" ht="13" x14ac:dyDescent="0.15">
      <c r="N914" s="38">
        <v>13680</v>
      </c>
      <c r="O914" s="26">
        <f t="shared" si="16"/>
        <v>2.1912165971254725</v>
      </c>
    </row>
    <row r="915" spans="14:15" ht="13" x14ac:dyDescent="0.15">
      <c r="N915" s="38">
        <v>13695</v>
      </c>
      <c r="O915" s="26">
        <f t="shared" si="16"/>
        <v>2.191912007883241</v>
      </c>
    </row>
    <row r="916" spans="14:15" ht="13" x14ac:dyDescent="0.15">
      <c r="N916" s="38">
        <v>13710</v>
      </c>
      <c r="O916" s="26">
        <f t="shared" si="16"/>
        <v>2.1926073342110053</v>
      </c>
    </row>
    <row r="917" spans="14:15" ht="13" x14ac:dyDescent="0.15">
      <c r="N917" s="38">
        <v>13725</v>
      </c>
      <c r="O917" s="26">
        <f t="shared" si="16"/>
        <v>2.1933025761276523</v>
      </c>
    </row>
    <row r="918" spans="14:15" ht="13" x14ac:dyDescent="0.15">
      <c r="N918" s="38">
        <v>13740</v>
      </c>
      <c r="O918" s="26">
        <f t="shared" si="16"/>
        <v>2.1939977336520027</v>
      </c>
    </row>
    <row r="919" spans="14:15" ht="13" x14ac:dyDescent="0.15">
      <c r="N919" s="38">
        <v>13755</v>
      </c>
      <c r="O919" s="26">
        <f t="shared" si="16"/>
        <v>2.1946928068028138</v>
      </c>
    </row>
    <row r="920" spans="14:15" ht="13" x14ac:dyDescent="0.15">
      <c r="N920" s="38">
        <v>13770</v>
      </c>
      <c r="O920" s="26">
        <f t="shared" si="16"/>
        <v>2.1953877955987728</v>
      </c>
    </row>
    <row r="921" spans="14:15" ht="13" x14ac:dyDescent="0.15">
      <c r="N921" s="38">
        <v>13785</v>
      </c>
      <c r="O921" s="26">
        <f t="shared" si="16"/>
        <v>2.1960827000585068</v>
      </c>
    </row>
    <row r="922" spans="14:15" ht="13" x14ac:dyDescent="0.15">
      <c r="N922" s="38">
        <v>13800</v>
      </c>
      <c r="O922" s="26">
        <f t="shared" si="16"/>
        <v>2.1967775202005724</v>
      </c>
    </row>
    <row r="923" spans="14:15" ht="13" x14ac:dyDescent="0.15">
      <c r="N923" s="38">
        <v>13815</v>
      </c>
      <c r="O923" s="26">
        <f t="shared" si="16"/>
        <v>2.1974722560434659</v>
      </c>
    </row>
    <row r="924" spans="14:15" ht="13" x14ac:dyDescent="0.15">
      <c r="N924" s="38">
        <v>13830</v>
      </c>
      <c r="O924" s="26">
        <f t="shared" si="16"/>
        <v>2.1981669076056196</v>
      </c>
    </row>
    <row r="925" spans="14:15" ht="13" x14ac:dyDescent="0.15">
      <c r="N925" s="38">
        <v>13845</v>
      </c>
      <c r="O925" s="26">
        <f t="shared" si="16"/>
        <v>2.1988614749053985</v>
      </c>
    </row>
    <row r="926" spans="14:15" ht="13" x14ac:dyDescent="0.15">
      <c r="N926" s="38">
        <v>13860</v>
      </c>
      <c r="O926" s="26">
        <f t="shared" si="16"/>
        <v>2.1995559579611097</v>
      </c>
    </row>
    <row r="927" spans="14:15" ht="13" x14ac:dyDescent="0.15">
      <c r="N927" s="38">
        <v>13875</v>
      </c>
      <c r="O927" s="26">
        <f t="shared" si="16"/>
        <v>2.2002503567909946</v>
      </c>
    </row>
    <row r="928" spans="14:15" ht="13" x14ac:dyDescent="0.15">
      <c r="N928" s="38">
        <v>13890</v>
      </c>
      <c r="O928" s="26">
        <f t="shared" si="16"/>
        <v>2.2009446714132332</v>
      </c>
    </row>
    <row r="929" spans="14:15" ht="13" x14ac:dyDescent="0.15">
      <c r="N929" s="38">
        <v>13905</v>
      </c>
      <c r="O929" s="26">
        <f t="shared" si="16"/>
        <v>2.2016389018459455</v>
      </c>
    </row>
    <row r="930" spans="14:15" ht="13" x14ac:dyDescent="0.15">
      <c r="N930" s="38">
        <v>13920</v>
      </c>
      <c r="O930" s="26">
        <f t="shared" si="16"/>
        <v>2.202333048107187</v>
      </c>
    </row>
    <row r="931" spans="14:15" ht="13" x14ac:dyDescent="0.15">
      <c r="N931" s="38">
        <v>13935</v>
      </c>
      <c r="O931" s="26">
        <f t="shared" si="16"/>
        <v>2.2030271102149568</v>
      </c>
    </row>
    <row r="932" spans="14:15" ht="13" x14ac:dyDescent="0.15">
      <c r="N932" s="38">
        <v>13950</v>
      </c>
      <c r="O932" s="26">
        <f t="shared" si="16"/>
        <v>2.2037210881871907</v>
      </c>
    </row>
    <row r="933" spans="14:15" ht="13" x14ac:dyDescent="0.15">
      <c r="N933" s="38">
        <v>13965</v>
      </c>
      <c r="O933" s="26">
        <f t="shared" si="16"/>
        <v>2.2044149820417642</v>
      </c>
    </row>
    <row r="934" spans="14:15" ht="13" x14ac:dyDescent="0.15">
      <c r="N934" s="38">
        <v>13980</v>
      </c>
      <c r="O934" s="26">
        <f t="shared" si="16"/>
        <v>2.205108791796496</v>
      </c>
    </row>
    <row r="935" spans="14:15" ht="13" x14ac:dyDescent="0.15">
      <c r="N935" s="38">
        <v>13995</v>
      </c>
      <c r="O935" s="26">
        <f t="shared" si="16"/>
        <v>2.2058025174691425</v>
      </c>
    </row>
    <row r="936" spans="14:15" ht="13" x14ac:dyDescent="0.15">
      <c r="N936" s="38">
        <v>14010</v>
      </c>
      <c r="O936" s="26">
        <f t="shared" si="16"/>
        <v>2.206496159077405</v>
      </c>
    </row>
    <row r="937" spans="14:15" ht="13" x14ac:dyDescent="0.15">
      <c r="N937" s="38">
        <v>14025</v>
      </c>
      <c r="O937" s="26">
        <f t="shared" si="16"/>
        <v>2.2071897166389238</v>
      </c>
    </row>
    <row r="938" spans="14:15" ht="13" x14ac:dyDescent="0.15">
      <c r="N938" s="38">
        <v>14040</v>
      </c>
      <c r="O938" s="26">
        <f t="shared" si="16"/>
        <v>2.2078831901712848</v>
      </c>
    </row>
    <row r="939" spans="14:15" ht="13" x14ac:dyDescent="0.15">
      <c r="N939" s="38">
        <v>14055</v>
      </c>
      <c r="O939" s="26">
        <f t="shared" si="16"/>
        <v>2.2085765796920116</v>
      </c>
    </row>
    <row r="940" spans="14:15" ht="13" x14ac:dyDescent="0.15">
      <c r="N940" s="38">
        <v>14070</v>
      </c>
      <c r="O940" s="26">
        <f t="shared" si="16"/>
        <v>2.2092698852185748</v>
      </c>
    </row>
    <row r="941" spans="14:15" ht="13" x14ac:dyDescent="0.15">
      <c r="N941" s="38">
        <v>14085</v>
      </c>
      <c r="O941" s="26">
        <f t="shared" si="16"/>
        <v>2.2099631067683889</v>
      </c>
    </row>
    <row r="942" spans="14:15" ht="13" x14ac:dyDescent="0.15">
      <c r="N942" s="38">
        <v>14100</v>
      </c>
      <c r="O942" s="26">
        <f t="shared" si="16"/>
        <v>2.2106562443588098</v>
      </c>
    </row>
    <row r="943" spans="14:15" ht="13" x14ac:dyDescent="0.15">
      <c r="N943" s="38">
        <v>14115</v>
      </c>
      <c r="O943" s="26">
        <f t="shared" si="16"/>
        <v>2.2113492980071383</v>
      </c>
    </row>
    <row r="944" spans="14:15" ht="13" x14ac:dyDescent="0.15">
      <c r="N944" s="38">
        <v>14130</v>
      </c>
      <c r="O944" s="26">
        <f t="shared" si="16"/>
        <v>2.2120422677306228</v>
      </c>
    </row>
    <row r="945" spans="14:15" ht="13" x14ac:dyDescent="0.15">
      <c r="N945" s="38">
        <v>14145</v>
      </c>
      <c r="O945" s="26">
        <f t="shared" si="16"/>
        <v>2.2127351535464506</v>
      </c>
    </row>
    <row r="946" spans="14:15" ht="13" x14ac:dyDescent="0.15">
      <c r="N946" s="38">
        <v>14160</v>
      </c>
      <c r="O946" s="26">
        <f t="shared" si="16"/>
        <v>2.2134279554717615</v>
      </c>
    </row>
    <row r="947" spans="14:15" ht="13" x14ac:dyDescent="0.15">
      <c r="N947" s="38">
        <v>14175</v>
      </c>
      <c r="O947" s="26">
        <f t="shared" si="16"/>
        <v>2.2141206735236363</v>
      </c>
    </row>
    <row r="948" spans="14:15" ht="13" x14ac:dyDescent="0.15">
      <c r="N948" s="38">
        <v>14190</v>
      </c>
      <c r="O948" s="26">
        <f t="shared" si="16"/>
        <v>2.2148133077191048</v>
      </c>
    </row>
    <row r="949" spans="14:15" ht="13" x14ac:dyDescent="0.15">
      <c r="N949" s="38">
        <v>14205</v>
      </c>
      <c r="O949" s="26">
        <f t="shared" si="16"/>
        <v>2.2155058580751419</v>
      </c>
    </row>
    <row r="950" spans="14:15" ht="13" x14ac:dyDescent="0.15">
      <c r="N950" s="38">
        <v>14220</v>
      </c>
      <c r="O950" s="26">
        <f t="shared" si="16"/>
        <v>2.2161983246086701</v>
      </c>
    </row>
    <row r="951" spans="14:15" ht="13" x14ac:dyDescent="0.15">
      <c r="N951" s="38">
        <v>14235</v>
      </c>
      <c r="O951" s="26">
        <f t="shared" si="16"/>
        <v>2.2168907073365602</v>
      </c>
    </row>
    <row r="952" spans="14:15" ht="13" x14ac:dyDescent="0.15">
      <c r="N952" s="38">
        <v>14250</v>
      </c>
      <c r="O952" s="26">
        <f t="shared" si="16"/>
        <v>2.2175830062756292</v>
      </c>
    </row>
    <row r="953" spans="14:15" ht="13" x14ac:dyDescent="0.15">
      <c r="N953" s="38">
        <v>14265</v>
      </c>
      <c r="O953" s="26">
        <f t="shared" si="16"/>
        <v>2.218275221442644</v>
      </c>
    </row>
    <row r="954" spans="14:15" ht="13" x14ac:dyDescent="0.15">
      <c r="N954" s="38">
        <v>14280</v>
      </c>
      <c r="O954" s="26">
        <f t="shared" si="16"/>
        <v>2.2189673528543183</v>
      </c>
    </row>
    <row r="955" spans="14:15" ht="13" x14ac:dyDescent="0.15">
      <c r="N955" s="38">
        <v>14295</v>
      </c>
      <c r="O955" s="26">
        <f t="shared" si="16"/>
        <v>2.2196594005273154</v>
      </c>
    </row>
    <row r="956" spans="14:15" ht="13" x14ac:dyDescent="0.15">
      <c r="N956" s="38">
        <v>14310</v>
      </c>
      <c r="O956" s="26">
        <f t="shared" si="16"/>
        <v>2.2203513644782484</v>
      </c>
    </row>
    <row r="957" spans="14:15" ht="13" x14ac:dyDescent="0.15">
      <c r="N957" s="38">
        <v>14325</v>
      </c>
      <c r="O957" s="26">
        <f t="shared" si="16"/>
        <v>2.2210432447236803</v>
      </c>
    </row>
    <row r="958" spans="14:15" ht="13" x14ac:dyDescent="0.15">
      <c r="N958" s="38">
        <v>14340</v>
      </c>
      <c r="O958" s="26">
        <f t="shared" si="16"/>
        <v>2.2217350412801213</v>
      </c>
    </row>
    <row r="959" spans="14:15" ht="13" x14ac:dyDescent="0.15">
      <c r="N959" s="38">
        <v>14355</v>
      </c>
      <c r="O959" s="26">
        <f t="shared" si="16"/>
        <v>2.2224267541640366</v>
      </c>
    </row>
    <row r="960" spans="14:15" ht="13" x14ac:dyDescent="0.15">
      <c r="N960" s="38">
        <v>14370</v>
      </c>
      <c r="O960" s="26">
        <f t="shared" si="16"/>
        <v>2.2231183833918395</v>
      </c>
    </row>
    <row r="961" spans="14:15" ht="13" x14ac:dyDescent="0.15">
      <c r="N961" s="38">
        <v>14385</v>
      </c>
      <c r="O961" s="26">
        <f t="shared" si="16"/>
        <v>2.223809928979894</v>
      </c>
    </row>
    <row r="962" spans="14:15" ht="13" x14ac:dyDescent="0.15">
      <c r="N962" s="38">
        <v>14400</v>
      </c>
      <c r="O962" s="26">
        <f t="shared" si="16"/>
        <v>2.2245013909445159</v>
      </c>
    </row>
  </sheetData>
  <mergeCells count="2">
    <mergeCell ref="B15:E15"/>
    <mergeCell ref="C23:C28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962"/>
  <sheetViews>
    <sheetView workbookViewId="0">
      <selection activeCell="B23" sqref="B23:B28"/>
    </sheetView>
  </sheetViews>
  <sheetFormatPr baseColWidth="10" defaultColWidth="8.83203125" defaultRowHeight="16" x14ac:dyDescent="0.2"/>
  <cols>
    <col min="14" max="14" width="5.83203125" style="39" customWidth="1"/>
  </cols>
  <sheetData>
    <row r="1" spans="1:15" ht="28" x14ac:dyDescent="0.15">
      <c r="A1" s="7" t="s">
        <v>2</v>
      </c>
      <c r="B1" s="9" t="s">
        <v>6</v>
      </c>
      <c r="C1" s="16" t="s">
        <v>7</v>
      </c>
      <c r="D1" s="11" t="s">
        <v>3</v>
      </c>
      <c r="E1" s="7" t="s">
        <v>8</v>
      </c>
      <c r="N1" s="37"/>
    </row>
    <row r="2" spans="1:15" ht="13" x14ac:dyDescent="0.15">
      <c r="A2" s="4">
        <v>0</v>
      </c>
      <c r="B2" s="10">
        <v>1.5772870662087227E-3</v>
      </c>
      <c r="C2" s="17">
        <f t="shared" ref="C2:C10" si="0">$B$22-($B$26*EXP(-$B$23*A2))-($B$27*EXP(-$B$24*A2))-($B$28*EXP(-$B$25*A2))</f>
        <v>1.1693662038680941E-7</v>
      </c>
      <c r="D2" s="12">
        <v>3.6968455021310601E-3</v>
      </c>
      <c r="E2" s="7">
        <v>0</v>
      </c>
      <c r="N2" s="38">
        <v>0</v>
      </c>
      <c r="O2" s="26">
        <f>$B$22-($B$26*EXP(-$B$23*N2))-($B$27*EXP(-$B$24*N2))-($B$28*EXP(-$B$25*N2))</f>
        <v>1.1693662038680941E-7</v>
      </c>
    </row>
    <row r="3" spans="1:15" ht="13" x14ac:dyDescent="0.15">
      <c r="A3" s="4">
        <v>30</v>
      </c>
      <c r="B3" s="10">
        <v>1.1377497371185503</v>
      </c>
      <c r="C3" s="17">
        <f>$B$22-($B$26*EXP(-$B$23*A3))-($B$27*EXP(-$B$24*A3))-($B$28*EXP(-$B$25*A3))</f>
        <v>1.1651058460076866</v>
      </c>
      <c r="D3" s="12">
        <v>0.14495631525850225</v>
      </c>
      <c r="E3" s="8">
        <f t="shared" ref="E3:E10" si="1">((B3-C3)/B3)^2</f>
        <v>5.7811622722991093E-4</v>
      </c>
      <c r="N3" s="38">
        <v>15</v>
      </c>
      <c r="O3" s="26">
        <f t="shared" ref="O3:O66" si="2">$B$22-($B$26*EXP(-$B$23*N3))-($B$27*EXP(-$B$24*N3))-($B$28*EXP(-$B$25*N3))</f>
        <v>0.79879066975456237</v>
      </c>
    </row>
    <row r="4" spans="1:15" ht="13" x14ac:dyDescent="0.15">
      <c r="A4" s="4">
        <v>45</v>
      </c>
      <c r="B4" s="10">
        <v>1.4574132492112886</v>
      </c>
      <c r="C4" s="17">
        <f t="shared" si="0"/>
        <v>1.3335345311829219</v>
      </c>
      <c r="D4" s="12">
        <v>0</v>
      </c>
      <c r="E4" s="8">
        <f t="shared" si="1"/>
        <v>7.2248357467105838E-3</v>
      </c>
      <c r="N4" s="38">
        <v>30</v>
      </c>
      <c r="O4" s="26">
        <f t="shared" si="2"/>
        <v>1.1651058460076866</v>
      </c>
    </row>
    <row r="5" spans="1:15" ht="13" x14ac:dyDescent="0.15">
      <c r="A5" s="4">
        <v>60</v>
      </c>
      <c r="B5" s="10">
        <v>1.4810725552051367</v>
      </c>
      <c r="C5" s="17">
        <f t="shared" si="0"/>
        <v>1.4114152290228272</v>
      </c>
      <c r="D5" s="12">
        <v>0.15394696056326052</v>
      </c>
      <c r="E5" s="8">
        <f t="shared" si="1"/>
        <v>2.2119786511072847E-3</v>
      </c>
      <c r="N5" s="38">
        <v>45</v>
      </c>
      <c r="O5" s="26">
        <f t="shared" si="2"/>
        <v>1.3335345311829219</v>
      </c>
    </row>
    <row r="6" spans="1:15" ht="13" x14ac:dyDescent="0.15">
      <c r="A6" s="4">
        <v>300</v>
      </c>
      <c r="B6" s="10">
        <v>1.3966876971609976</v>
      </c>
      <c r="C6" s="17">
        <f t="shared" si="0"/>
        <v>1.4991912887966965</v>
      </c>
      <c r="D6" s="12">
        <v>0.10348389568750234</v>
      </c>
      <c r="E6" s="8">
        <f t="shared" si="1"/>
        <v>5.3861637244072133E-3</v>
      </c>
      <c r="N6" s="38">
        <v>60</v>
      </c>
      <c r="O6" s="26">
        <f t="shared" si="2"/>
        <v>1.4114152290228272</v>
      </c>
    </row>
    <row r="7" spans="1:15" ht="13" x14ac:dyDescent="0.15">
      <c r="A7" s="4">
        <v>1500</v>
      </c>
      <c r="B7" s="10">
        <v>1.4716088328075256</v>
      </c>
      <c r="C7" s="17">
        <f t="shared" si="0"/>
        <v>1.5974522731276126</v>
      </c>
      <c r="D7" s="12">
        <v>0.17465871483172971</v>
      </c>
      <c r="E7" s="8">
        <f t="shared" si="1"/>
        <v>7.3126770383508009E-3</v>
      </c>
      <c r="N7" s="38">
        <v>75</v>
      </c>
      <c r="O7" s="26">
        <f t="shared" si="2"/>
        <v>1.4478617582246454</v>
      </c>
    </row>
    <row r="8" spans="1:15" ht="13" x14ac:dyDescent="0.15">
      <c r="A8" s="4">
        <v>3600</v>
      </c>
      <c r="B8" s="10">
        <v>1.8541009463722862</v>
      </c>
      <c r="C8" s="17">
        <f t="shared" si="0"/>
        <v>1.7151870814755181</v>
      </c>
      <c r="D8" s="12">
        <v>0.20273361010615992</v>
      </c>
      <c r="E8" s="8">
        <f t="shared" si="1"/>
        <v>5.6133799347784698E-3</v>
      </c>
      <c r="N8" s="38">
        <v>90</v>
      </c>
      <c r="O8" s="26">
        <f t="shared" si="2"/>
        <v>1.4653466503965218</v>
      </c>
    </row>
    <row r="9" spans="1:15" ht="13" x14ac:dyDescent="0.15">
      <c r="A9" s="4">
        <v>7200</v>
      </c>
      <c r="B9" s="10">
        <v>1.7981072555206212</v>
      </c>
      <c r="C9" s="17">
        <f t="shared" si="0"/>
        <v>1.8292642362611113</v>
      </c>
      <c r="D9" s="12">
        <v>0.16215013619071159</v>
      </c>
      <c r="E9" s="8">
        <f t="shared" si="1"/>
        <v>3.0024760011944813E-4</v>
      </c>
      <c r="N9" s="38">
        <v>105</v>
      </c>
      <c r="O9" s="26">
        <f t="shared" si="2"/>
        <v>1.4741524497063878</v>
      </c>
    </row>
    <row r="10" spans="1:15" ht="13" x14ac:dyDescent="0.15">
      <c r="A10" s="4">
        <v>14400</v>
      </c>
      <c r="B10" s="10">
        <v>1.9487381703469613</v>
      </c>
      <c r="C10" s="17">
        <f t="shared" si="0"/>
        <v>1.9425873908581828</v>
      </c>
      <c r="D10" s="12">
        <v>0.23048843065688301</v>
      </c>
      <c r="E10" s="8">
        <f t="shared" si="1"/>
        <v>9.9621558390302896E-6</v>
      </c>
      <c r="N10" s="38">
        <v>120</v>
      </c>
      <c r="O10" s="26">
        <f t="shared" si="2"/>
        <v>1.47898404958603</v>
      </c>
    </row>
    <row r="11" spans="1:15" ht="13" x14ac:dyDescent="0.15">
      <c r="A11" s="28"/>
      <c r="B11" s="3"/>
      <c r="C11" s="3"/>
      <c r="D11" s="3"/>
      <c r="E11" s="3"/>
      <c r="N11" s="38">
        <v>135</v>
      </c>
      <c r="O11" s="26">
        <f t="shared" si="2"/>
        <v>1.4819942335303278</v>
      </c>
    </row>
    <row r="12" spans="1:15" ht="13" x14ac:dyDescent="0.15">
      <c r="A12" s="28"/>
      <c r="B12" s="3"/>
      <c r="C12" s="3"/>
      <c r="D12" s="3"/>
      <c r="E12" s="3">
        <f>SUM(E2:E10)</f>
        <v>2.8637361078542745E-2</v>
      </c>
      <c r="N12" s="38">
        <v>150</v>
      </c>
      <c r="O12" s="26">
        <f t="shared" si="2"/>
        <v>1.4841680415532101</v>
      </c>
    </row>
    <row r="13" spans="1:15" ht="13" x14ac:dyDescent="0.15">
      <c r="A13" s="28"/>
      <c r="B13" s="3"/>
      <c r="C13" s="3"/>
      <c r="D13" s="3"/>
      <c r="E13" s="3"/>
      <c r="N13" s="38">
        <v>165</v>
      </c>
      <c r="O13" s="26">
        <f t="shared" si="2"/>
        <v>1.4859562009069673</v>
      </c>
    </row>
    <row r="14" spans="1:15" ht="13" x14ac:dyDescent="0.15">
      <c r="A14" s="28"/>
      <c r="B14" s="28"/>
      <c r="C14" s="28"/>
      <c r="D14" s="28"/>
      <c r="E14" s="28"/>
      <c r="N14" s="38">
        <v>180</v>
      </c>
      <c r="O14" s="26">
        <f t="shared" si="2"/>
        <v>1.4875649586439801</v>
      </c>
    </row>
    <row r="15" spans="1:15" ht="42" customHeight="1" x14ac:dyDescent="0.15">
      <c r="A15" s="27" t="s">
        <v>17</v>
      </c>
      <c r="B15" s="58" t="s">
        <v>20</v>
      </c>
      <c r="C15" s="58"/>
      <c r="D15" s="58"/>
      <c r="E15" s="58"/>
      <c r="N15" s="38">
        <v>195</v>
      </c>
      <c r="O15" s="26">
        <f t="shared" si="2"/>
        <v>1.4890886974046191</v>
      </c>
    </row>
    <row r="16" spans="1:15" ht="13" x14ac:dyDescent="0.15">
      <c r="A16" s="28"/>
      <c r="B16" s="28"/>
      <c r="C16" s="28"/>
      <c r="D16" s="28"/>
      <c r="E16" s="28"/>
      <c r="N16" s="38">
        <v>210</v>
      </c>
      <c r="O16" s="26">
        <f t="shared" si="2"/>
        <v>1.4905706150977016</v>
      </c>
    </row>
    <row r="17" spans="1:15" ht="13" x14ac:dyDescent="0.15">
      <c r="A17" s="28"/>
      <c r="B17" s="28"/>
      <c r="C17" s="28"/>
      <c r="D17" s="28"/>
      <c r="E17" s="28"/>
      <c r="N17" s="38">
        <v>225</v>
      </c>
      <c r="O17" s="26">
        <f t="shared" si="2"/>
        <v>1.4920304894954466</v>
      </c>
    </row>
    <row r="18" spans="1:15" ht="13" x14ac:dyDescent="0.15">
      <c r="A18" s="28"/>
      <c r="B18" s="28"/>
      <c r="C18" s="28"/>
      <c r="D18" s="28"/>
      <c r="E18" s="28"/>
      <c r="N18" s="38">
        <v>240</v>
      </c>
      <c r="O18" s="26">
        <f t="shared" si="2"/>
        <v>1.4934773822018252</v>
      </c>
    </row>
    <row r="19" spans="1:15" ht="13" x14ac:dyDescent="0.15">
      <c r="A19" s="28"/>
      <c r="B19" s="28"/>
      <c r="C19" s="28"/>
      <c r="D19" s="28"/>
      <c r="E19" s="28"/>
      <c r="N19" s="38">
        <v>255</v>
      </c>
      <c r="O19" s="26">
        <f t="shared" si="2"/>
        <v>1.4949154514805532</v>
      </c>
    </row>
    <row r="20" spans="1:15" ht="13" x14ac:dyDescent="0.15">
      <c r="A20" s="28"/>
      <c r="B20" s="28"/>
      <c r="C20" s="28"/>
      <c r="D20" s="28"/>
      <c r="E20" s="28"/>
      <c r="N20" s="38">
        <v>270</v>
      </c>
      <c r="O20" s="26">
        <f t="shared" si="2"/>
        <v>1.4963466119729052</v>
      </c>
    </row>
    <row r="21" spans="1:15" ht="13" x14ac:dyDescent="0.15">
      <c r="A21" s="28"/>
      <c r="B21" s="28"/>
      <c r="C21" s="28"/>
      <c r="D21" s="28"/>
      <c r="E21" s="28"/>
      <c r="K21" s="26">
        <f>MIN($E$12)</f>
        <v>2.8637361078542745E-2</v>
      </c>
      <c r="N21" s="38">
        <v>285</v>
      </c>
      <c r="O21" s="26">
        <f t="shared" si="2"/>
        <v>1.4977717516783988</v>
      </c>
    </row>
    <row r="22" spans="1:15" ht="14" x14ac:dyDescent="0.15">
      <c r="A22" s="7" t="s">
        <v>9</v>
      </c>
      <c r="B22" s="7">
        <v>8</v>
      </c>
      <c r="C22" s="28"/>
      <c r="D22" s="28"/>
      <c r="E22" s="28"/>
      <c r="K22">
        <f>COUNT($B$23:$B$28)</f>
        <v>6</v>
      </c>
      <c r="N22" s="38">
        <v>300</v>
      </c>
      <c r="O22" s="26">
        <f t="shared" si="2"/>
        <v>1.4991912887966965</v>
      </c>
    </row>
    <row r="23" spans="1:15" x14ac:dyDescent="0.15">
      <c r="A23" s="19" t="s">
        <v>14</v>
      </c>
      <c r="B23" s="33">
        <v>5.2123149986844683E-2</v>
      </c>
      <c r="C23" s="59" t="s">
        <v>21</v>
      </c>
      <c r="D23" s="28"/>
      <c r="E23" s="28"/>
      <c r="K23" t="b">
        <f>$B$22=$B$30</f>
        <v>0</v>
      </c>
      <c r="N23" s="38">
        <v>315</v>
      </c>
      <c r="O23" s="26">
        <f t="shared" si="2"/>
        <v>1.5006054265163877</v>
      </c>
    </row>
    <row r="24" spans="1:15" x14ac:dyDescent="0.15">
      <c r="A24" s="19" t="s">
        <v>15</v>
      </c>
      <c r="B24" s="57">
        <v>2.7790719465931393E-4</v>
      </c>
      <c r="C24" s="60"/>
      <c r="D24" s="28"/>
      <c r="E24" s="28"/>
      <c r="H24" s="26"/>
      <c r="K24" t="b">
        <f>$B$23&gt;=$B$24</f>
        <v>1</v>
      </c>
      <c r="N24" s="38">
        <v>330</v>
      </c>
      <c r="O24" s="26">
        <f t="shared" si="2"/>
        <v>1.5020142695963576</v>
      </c>
    </row>
    <row r="25" spans="1:15" x14ac:dyDescent="0.15">
      <c r="A25" s="19" t="s">
        <v>16</v>
      </c>
      <c r="B25" s="33">
        <v>1.7103569288284041E-6</v>
      </c>
      <c r="C25" s="60"/>
      <c r="D25" s="28"/>
      <c r="E25" s="28"/>
      <c r="K25" t="b">
        <f>$B$24&gt;=$B$25</f>
        <v>1</v>
      </c>
      <c r="N25" s="38">
        <v>345</v>
      </c>
      <c r="O25" s="26">
        <f t="shared" si="2"/>
        <v>1.5034178777089524</v>
      </c>
    </row>
    <row r="26" spans="1:15" ht="14" x14ac:dyDescent="0.15">
      <c r="A26" s="20" t="s">
        <v>10</v>
      </c>
      <c r="B26" s="21">
        <v>1.4697797936175352</v>
      </c>
      <c r="C26" s="60"/>
      <c r="D26" s="28"/>
      <c r="E26" s="28"/>
      <c r="K26" t="b">
        <f>$B$26=INT($B$26)</f>
        <v>0</v>
      </c>
      <c r="N26" s="38">
        <v>360</v>
      </c>
      <c r="O26" s="26">
        <f t="shared" si="2"/>
        <v>1.5048162898478967</v>
      </c>
    </row>
    <row r="27" spans="1:15" ht="14" x14ac:dyDescent="0.15">
      <c r="A27" s="20" t="s">
        <v>11</v>
      </c>
      <c r="B27" s="21">
        <v>0.32791043015209514</v>
      </c>
      <c r="C27" s="60"/>
      <c r="D27" s="28"/>
      <c r="E27" s="28"/>
      <c r="K27" t="b">
        <f>$B$27=INT($B$27)</f>
        <v>0</v>
      </c>
      <c r="N27" s="38">
        <v>375</v>
      </c>
      <c r="O27" s="26">
        <f t="shared" si="2"/>
        <v>1.5062095354965672</v>
      </c>
    </row>
    <row r="28" spans="1:15" ht="14" x14ac:dyDescent="0.15">
      <c r="A28" s="20" t="s">
        <v>12</v>
      </c>
      <c r="B28" s="21">
        <v>6.202309659293749</v>
      </c>
      <c r="C28" s="60"/>
      <c r="D28" s="28"/>
      <c r="E28" s="28"/>
      <c r="K28" t="b">
        <f>$B$28=INT($B$28)</f>
        <v>0</v>
      </c>
      <c r="N28" s="38">
        <v>390</v>
      </c>
      <c r="O28" s="26">
        <f t="shared" si="2"/>
        <v>1.5075976397383659</v>
      </c>
    </row>
    <row r="29" spans="1:15" ht="13" x14ac:dyDescent="0.15">
      <c r="K29">
        <f>{10000,10000,0.000001,0.1,FALSE,TRUE,TRUE,1,1,1,0.0001,TRUE}</f>
        <v>10000</v>
      </c>
      <c r="N29" s="38">
        <v>405</v>
      </c>
      <c r="O29" s="26">
        <f t="shared" si="2"/>
        <v>1.5089806255952114</v>
      </c>
    </row>
    <row r="30" spans="1:15" ht="14" x14ac:dyDescent="0.15">
      <c r="A30" s="32" t="s">
        <v>22</v>
      </c>
      <c r="B30" s="22">
        <f>SUM(B26,B27,B28)</f>
        <v>7.9999998830633796</v>
      </c>
      <c r="K30">
        <f>{10000,10000,0,100,0,FALSE,TRUE,0.075,0,0,FALSE,30}</f>
        <v>10000</v>
      </c>
      <c r="N30" s="38">
        <v>420</v>
      </c>
      <c r="O30" s="26">
        <f t="shared" si="2"/>
        <v>1.5103585150977468</v>
      </c>
    </row>
    <row r="31" spans="1:15" ht="13" x14ac:dyDescent="0.15">
      <c r="N31" s="38">
        <v>435</v>
      </c>
      <c r="O31" s="26">
        <f t="shared" si="2"/>
        <v>1.5117313297752215</v>
      </c>
    </row>
    <row r="32" spans="1:15" ht="13" x14ac:dyDescent="0.15">
      <c r="N32" s="38">
        <v>450</v>
      </c>
      <c r="O32" s="26">
        <f t="shared" si="2"/>
        <v>1.5130990908798436</v>
      </c>
    </row>
    <row r="33" spans="1:15" ht="13" x14ac:dyDescent="0.15">
      <c r="A33" s="26"/>
      <c r="N33" s="38">
        <v>465</v>
      </c>
      <c r="O33" s="26">
        <f t="shared" si="2"/>
        <v>1.5144618194896227</v>
      </c>
    </row>
    <row r="34" spans="1:15" ht="13" x14ac:dyDescent="0.15">
      <c r="G34" s="26"/>
      <c r="N34" s="38">
        <v>480</v>
      </c>
      <c r="O34" s="26">
        <f t="shared" si="2"/>
        <v>1.5158195365556404</v>
      </c>
    </row>
    <row r="35" spans="1:15" ht="13" x14ac:dyDescent="0.15">
      <c r="N35" s="38">
        <v>495</v>
      </c>
      <c r="O35" s="26">
        <f t="shared" si="2"/>
        <v>1.5171722629238564</v>
      </c>
    </row>
    <row r="36" spans="1:15" ht="13" x14ac:dyDescent="0.15">
      <c r="N36" s="38">
        <v>510</v>
      </c>
      <c r="O36" s="26">
        <f t="shared" si="2"/>
        <v>1.5185200193453028</v>
      </c>
    </row>
    <row r="37" spans="1:15" ht="13" x14ac:dyDescent="0.15">
      <c r="N37" s="38">
        <v>525</v>
      </c>
      <c r="O37" s="26">
        <f t="shared" si="2"/>
        <v>1.5198628264809226</v>
      </c>
    </row>
    <row r="38" spans="1:15" ht="13" x14ac:dyDescent="0.15">
      <c r="N38" s="38">
        <v>540</v>
      </c>
      <c r="O38" s="26">
        <f t="shared" si="2"/>
        <v>1.5212007049039951</v>
      </c>
    </row>
    <row r="39" spans="1:15" ht="13" x14ac:dyDescent="0.15">
      <c r="N39" s="38">
        <v>555</v>
      </c>
      <c r="O39" s="26">
        <f t="shared" si="2"/>
        <v>1.5225336751014282</v>
      </c>
    </row>
    <row r="40" spans="1:15" ht="13" x14ac:dyDescent="0.15">
      <c r="N40" s="38">
        <v>570</v>
      </c>
      <c r="O40" s="26">
        <f t="shared" si="2"/>
        <v>1.5238617574745428</v>
      </c>
    </row>
    <row r="41" spans="1:15" ht="13" x14ac:dyDescent="0.15">
      <c r="N41" s="38">
        <v>585</v>
      </c>
      <c r="O41" s="26">
        <f t="shared" si="2"/>
        <v>1.5251849723396322</v>
      </c>
    </row>
    <row r="42" spans="1:15" ht="13" x14ac:dyDescent="0.15">
      <c r="N42" s="38">
        <v>600</v>
      </c>
      <c r="O42" s="26">
        <f t="shared" si="2"/>
        <v>1.5265033399283983</v>
      </c>
    </row>
    <row r="43" spans="1:15" ht="13" x14ac:dyDescent="0.15">
      <c r="N43" s="38">
        <v>615</v>
      </c>
      <c r="O43" s="26">
        <f t="shared" si="2"/>
        <v>1.5278168803883432</v>
      </c>
    </row>
    <row r="44" spans="1:15" ht="13" x14ac:dyDescent="0.15">
      <c r="N44" s="38">
        <v>630</v>
      </c>
      <c r="O44" s="26">
        <f t="shared" si="2"/>
        <v>1.5291256137831493</v>
      </c>
    </row>
    <row r="45" spans="1:15" ht="13" x14ac:dyDescent="0.15">
      <c r="N45" s="38">
        <v>645</v>
      </c>
      <c r="O45" s="26">
        <f t="shared" si="2"/>
        <v>1.5304295600930207</v>
      </c>
    </row>
    <row r="46" spans="1:15" ht="13" x14ac:dyDescent="0.15">
      <c r="N46" s="38">
        <v>660</v>
      </c>
      <c r="O46" s="26">
        <f t="shared" si="2"/>
        <v>1.531728739215044</v>
      </c>
    </row>
    <row r="47" spans="1:15" ht="13" x14ac:dyDescent="0.15">
      <c r="N47" s="38">
        <v>675</v>
      </c>
      <c r="O47" s="26">
        <f t="shared" si="2"/>
        <v>1.5330231709635393</v>
      </c>
    </row>
    <row r="48" spans="1:15" ht="13" x14ac:dyDescent="0.15">
      <c r="N48" s="38">
        <v>690</v>
      </c>
      <c r="O48" s="26">
        <f t="shared" si="2"/>
        <v>1.5343128750703947</v>
      </c>
    </row>
    <row r="49" spans="14:15" ht="13" x14ac:dyDescent="0.15">
      <c r="N49" s="38">
        <v>705</v>
      </c>
      <c r="O49" s="26">
        <f t="shared" si="2"/>
        <v>1.5355978711854172</v>
      </c>
    </row>
    <row r="50" spans="14:15" ht="13" x14ac:dyDescent="0.15">
      <c r="N50" s="38">
        <v>720</v>
      </c>
      <c r="O50" s="26">
        <f t="shared" si="2"/>
        <v>1.5368781788766714</v>
      </c>
    </row>
    <row r="51" spans="14:15" ht="13" x14ac:dyDescent="0.15">
      <c r="N51" s="38">
        <v>735</v>
      </c>
      <c r="O51" s="26">
        <f t="shared" si="2"/>
        <v>1.5381538176308212</v>
      </c>
    </row>
    <row r="52" spans="14:15" ht="13" x14ac:dyDescent="0.15">
      <c r="N52" s="38">
        <v>750</v>
      </c>
      <c r="O52" s="26">
        <f t="shared" si="2"/>
        <v>1.5394248068534697</v>
      </c>
    </row>
    <row r="53" spans="14:15" ht="13" x14ac:dyDescent="0.15">
      <c r="N53" s="38">
        <v>765</v>
      </c>
      <c r="O53" s="26">
        <f t="shared" si="2"/>
        <v>1.5406911658694904</v>
      </c>
    </row>
    <row r="54" spans="14:15" ht="13" x14ac:dyDescent="0.15">
      <c r="N54" s="38">
        <v>780</v>
      </c>
      <c r="O54" s="26">
        <f t="shared" si="2"/>
        <v>1.5419529139233683</v>
      </c>
    </row>
    <row r="55" spans="14:15" ht="13" x14ac:dyDescent="0.15">
      <c r="N55" s="38">
        <v>795</v>
      </c>
      <c r="O55" s="26">
        <f t="shared" si="2"/>
        <v>1.5432100701795353</v>
      </c>
    </row>
    <row r="56" spans="14:15" ht="13" x14ac:dyDescent="0.15">
      <c r="N56" s="38">
        <v>810</v>
      </c>
      <c r="O56" s="26">
        <f t="shared" si="2"/>
        <v>1.5444626537227002</v>
      </c>
    </row>
    <row r="57" spans="14:15" ht="13" x14ac:dyDescent="0.15">
      <c r="N57" s="38">
        <v>825</v>
      </c>
      <c r="O57" s="26">
        <f t="shared" si="2"/>
        <v>1.5457106835581786</v>
      </c>
    </row>
    <row r="58" spans="14:15" ht="13" x14ac:dyDescent="0.15">
      <c r="N58" s="38">
        <v>840</v>
      </c>
      <c r="O58" s="26">
        <f t="shared" si="2"/>
        <v>1.5469541786122285</v>
      </c>
    </row>
    <row r="59" spans="14:15" ht="13" x14ac:dyDescent="0.15">
      <c r="N59" s="38">
        <v>855</v>
      </c>
      <c r="O59" s="26">
        <f t="shared" si="2"/>
        <v>1.5481931577323778</v>
      </c>
    </row>
    <row r="60" spans="14:15" ht="13" x14ac:dyDescent="0.15">
      <c r="N60" s="38">
        <v>870</v>
      </c>
      <c r="O60" s="26">
        <f t="shared" si="2"/>
        <v>1.5494276396877433</v>
      </c>
    </row>
    <row r="61" spans="14:15" ht="13" x14ac:dyDescent="0.15">
      <c r="N61" s="38">
        <v>885</v>
      </c>
      <c r="O61" s="26">
        <f t="shared" si="2"/>
        <v>1.5506576431693722</v>
      </c>
    </row>
    <row r="62" spans="14:15" ht="13" x14ac:dyDescent="0.15">
      <c r="N62" s="38">
        <v>900</v>
      </c>
      <c r="O62" s="26">
        <f t="shared" si="2"/>
        <v>1.5518831867905547</v>
      </c>
    </row>
    <row r="63" spans="14:15" ht="13" x14ac:dyDescent="0.15">
      <c r="N63" s="38">
        <v>915</v>
      </c>
      <c r="O63" s="26">
        <f t="shared" si="2"/>
        <v>1.5531042890871518</v>
      </c>
    </row>
    <row r="64" spans="14:15" ht="13" x14ac:dyDescent="0.15">
      <c r="N64" s="38">
        <v>930</v>
      </c>
      <c r="O64" s="26">
        <f t="shared" si="2"/>
        <v>1.5543209685179162</v>
      </c>
    </row>
    <row r="65" spans="14:15" ht="13" x14ac:dyDescent="0.15">
      <c r="N65" s="38">
        <v>945</v>
      </c>
      <c r="O65" s="26">
        <f t="shared" si="2"/>
        <v>1.5555332434648186</v>
      </c>
    </row>
    <row r="66" spans="14:15" ht="13" x14ac:dyDescent="0.15">
      <c r="N66" s="38">
        <v>960</v>
      </c>
      <c r="O66" s="26">
        <f t="shared" si="2"/>
        <v>1.5567411322333546</v>
      </c>
    </row>
    <row r="67" spans="14:15" ht="13" x14ac:dyDescent="0.15">
      <c r="N67" s="38">
        <v>975</v>
      </c>
      <c r="O67" s="26">
        <f t="shared" ref="O67:O130" si="3">$B$22-($B$26*EXP(-$B$23*N67))-($B$27*EXP(-$B$24*N67))-($B$28*EXP(-$B$25*N67))</f>
        <v>1.5579446530528749</v>
      </c>
    </row>
    <row r="68" spans="14:15" ht="13" x14ac:dyDescent="0.15">
      <c r="N68" s="38">
        <v>990</v>
      </c>
      <c r="O68" s="26">
        <f t="shared" si="3"/>
        <v>1.5591438240769007</v>
      </c>
    </row>
    <row r="69" spans="14:15" ht="13" x14ac:dyDescent="0.15">
      <c r="N69" s="38">
        <v>1005</v>
      </c>
      <c r="O69" s="26">
        <f t="shared" si="3"/>
        <v>1.5603386633834324</v>
      </c>
    </row>
    <row r="70" spans="14:15" ht="13" x14ac:dyDescent="0.15">
      <c r="N70" s="38">
        <v>1020</v>
      </c>
      <c r="O70" s="26">
        <f t="shared" si="3"/>
        <v>1.5615291889752649</v>
      </c>
    </row>
    <row r="71" spans="14:15" ht="13" x14ac:dyDescent="0.15">
      <c r="N71" s="38">
        <v>1035</v>
      </c>
      <c r="O71" s="26">
        <f t="shared" si="3"/>
        <v>1.5627154187803116</v>
      </c>
    </row>
    <row r="72" spans="14:15" ht="13" x14ac:dyDescent="0.15">
      <c r="N72" s="38">
        <v>1050</v>
      </c>
      <c r="O72" s="26">
        <f t="shared" si="3"/>
        <v>1.5638973706518975</v>
      </c>
    </row>
    <row r="73" spans="14:15" ht="13" x14ac:dyDescent="0.15">
      <c r="N73" s="38">
        <v>1065</v>
      </c>
      <c r="O73" s="26">
        <f t="shared" si="3"/>
        <v>1.5650750623690888</v>
      </c>
    </row>
    <row r="74" spans="14:15" ht="13" x14ac:dyDescent="0.15">
      <c r="N74" s="38">
        <v>1080</v>
      </c>
      <c r="O74" s="26">
        <f t="shared" si="3"/>
        <v>1.5662485116369851</v>
      </c>
    </row>
    <row r="75" spans="14:15" ht="13" x14ac:dyDescent="0.15">
      <c r="N75" s="38">
        <v>1095</v>
      </c>
      <c r="O75" s="26">
        <f t="shared" si="3"/>
        <v>1.5674177360870392</v>
      </c>
    </row>
    <row r="76" spans="14:15" ht="13" x14ac:dyDescent="0.15">
      <c r="N76" s="38">
        <v>1110</v>
      </c>
      <c r="O76" s="26">
        <f t="shared" si="3"/>
        <v>1.5685827532773553</v>
      </c>
    </row>
    <row r="77" spans="14:15" ht="13" x14ac:dyDescent="0.15">
      <c r="N77" s="38">
        <v>1125</v>
      </c>
      <c r="O77" s="26">
        <f t="shared" si="3"/>
        <v>1.5697435806930002</v>
      </c>
    </row>
    <row r="78" spans="14:15" ht="13" x14ac:dyDescent="0.15">
      <c r="N78" s="38">
        <v>1140</v>
      </c>
      <c r="O78" s="26">
        <f t="shared" si="3"/>
        <v>1.5709002357463016</v>
      </c>
    </row>
    <row r="79" spans="14:15" ht="13" x14ac:dyDescent="0.15">
      <c r="N79" s="38">
        <v>1155</v>
      </c>
      <c r="O79" s="26">
        <f t="shared" si="3"/>
        <v>1.5720527357771577</v>
      </c>
    </row>
    <row r="80" spans="14:15" ht="13" x14ac:dyDescent="0.15">
      <c r="N80" s="38">
        <v>1170</v>
      </c>
      <c r="O80" s="26">
        <f t="shared" si="3"/>
        <v>1.57320109805333</v>
      </c>
    </row>
    <row r="81" spans="14:15" ht="13" x14ac:dyDescent="0.15">
      <c r="N81" s="38">
        <v>1185</v>
      </c>
      <c r="O81" s="26">
        <f t="shared" si="3"/>
        <v>1.5743453397707503</v>
      </c>
    </row>
    <row r="82" spans="14:15" ht="13" x14ac:dyDescent="0.15">
      <c r="N82" s="38">
        <v>1200</v>
      </c>
      <c r="O82" s="26">
        <f t="shared" si="3"/>
        <v>1.5754854780538174</v>
      </c>
    </row>
    <row r="83" spans="14:15" ht="13" x14ac:dyDescent="0.15">
      <c r="N83" s="38">
        <v>1215</v>
      </c>
      <c r="O83" s="26">
        <f t="shared" si="3"/>
        <v>1.5766215299556912</v>
      </c>
    </row>
    <row r="84" spans="14:15" ht="13" x14ac:dyDescent="0.15">
      <c r="N84" s="38">
        <v>1230</v>
      </c>
      <c r="O84" s="26">
        <f t="shared" si="3"/>
        <v>1.5777535124585933</v>
      </c>
    </row>
    <row r="85" spans="14:15" ht="13" x14ac:dyDescent="0.15">
      <c r="N85" s="38">
        <v>1245</v>
      </c>
      <c r="O85" s="26">
        <f t="shared" si="3"/>
        <v>1.5788814424741053</v>
      </c>
    </row>
    <row r="86" spans="14:15" ht="13" x14ac:dyDescent="0.15">
      <c r="N86" s="38">
        <v>1260</v>
      </c>
      <c r="O86" s="26">
        <f t="shared" si="3"/>
        <v>1.5800053368434508</v>
      </c>
    </row>
    <row r="87" spans="14:15" ht="13" x14ac:dyDescent="0.15">
      <c r="N87" s="38">
        <v>1275</v>
      </c>
      <c r="O87" s="26">
        <f t="shared" si="3"/>
        <v>1.5811252123378008</v>
      </c>
    </row>
    <row r="88" spans="14:15" ht="13" x14ac:dyDescent="0.15">
      <c r="N88" s="38">
        <v>1290</v>
      </c>
      <c r="O88" s="26">
        <f t="shared" si="3"/>
        <v>1.5822410856585574</v>
      </c>
    </row>
    <row r="89" spans="14:15" ht="13" x14ac:dyDescent="0.15">
      <c r="N89" s="38">
        <v>1305</v>
      </c>
      <c r="O89" s="26">
        <f t="shared" si="3"/>
        <v>1.5833529734376466</v>
      </c>
    </row>
    <row r="90" spans="14:15" ht="13" x14ac:dyDescent="0.15">
      <c r="N90" s="38">
        <v>1320</v>
      </c>
      <c r="O90" s="26">
        <f t="shared" si="3"/>
        <v>1.5844608922378098</v>
      </c>
    </row>
    <row r="91" spans="14:15" ht="13" x14ac:dyDescent="0.15">
      <c r="N91" s="38">
        <v>1335</v>
      </c>
      <c r="O91" s="26">
        <f t="shared" si="3"/>
        <v>1.5855648585528854</v>
      </c>
    </row>
    <row r="92" spans="14:15" ht="13" x14ac:dyDescent="0.15">
      <c r="N92" s="38">
        <v>1350</v>
      </c>
      <c r="O92" s="26">
        <f t="shared" si="3"/>
        <v>1.5866648888081016</v>
      </c>
    </row>
    <row r="93" spans="14:15" ht="13" x14ac:dyDescent="0.15">
      <c r="N93" s="38">
        <v>1365</v>
      </c>
      <c r="O93" s="26">
        <f t="shared" si="3"/>
        <v>1.5877609993603556</v>
      </c>
    </row>
    <row r="94" spans="14:15" ht="13" x14ac:dyDescent="0.15">
      <c r="N94" s="38">
        <v>1380</v>
      </c>
      <c r="O94" s="26">
        <f t="shared" si="3"/>
        <v>1.5888532064985066</v>
      </c>
    </row>
    <row r="95" spans="14:15" ht="13" x14ac:dyDescent="0.15">
      <c r="N95" s="38">
        <v>1395</v>
      </c>
      <c r="O95" s="26">
        <f t="shared" si="3"/>
        <v>1.5899415264436492</v>
      </c>
    </row>
    <row r="96" spans="14:15" ht="13" x14ac:dyDescent="0.15">
      <c r="N96" s="38">
        <v>1410</v>
      </c>
      <c r="O96" s="26">
        <f t="shared" si="3"/>
        <v>1.591025975349404</v>
      </c>
    </row>
    <row r="97" spans="14:15" ht="13" x14ac:dyDescent="0.15">
      <c r="N97" s="38">
        <v>1425</v>
      </c>
      <c r="O97" s="26">
        <f t="shared" si="3"/>
        <v>1.5921065693021887</v>
      </c>
    </row>
    <row r="98" spans="14:15" ht="13" x14ac:dyDescent="0.15">
      <c r="N98" s="38">
        <v>1440</v>
      </c>
      <c r="O98" s="26">
        <f t="shared" si="3"/>
        <v>1.5931833243215081</v>
      </c>
    </row>
    <row r="99" spans="14:15" ht="13" x14ac:dyDescent="0.15">
      <c r="N99" s="38">
        <v>1455</v>
      </c>
      <c r="O99" s="26">
        <f t="shared" si="3"/>
        <v>1.5942562563602261</v>
      </c>
    </row>
    <row r="100" spans="14:15" ht="13" x14ac:dyDescent="0.15">
      <c r="N100" s="38">
        <v>1470</v>
      </c>
      <c r="O100" s="26">
        <f t="shared" si="3"/>
        <v>1.5953253813048409</v>
      </c>
    </row>
    <row r="101" spans="14:15" ht="13" x14ac:dyDescent="0.15">
      <c r="N101" s="38">
        <v>1485</v>
      </c>
      <c r="O101" s="26">
        <f t="shared" si="3"/>
        <v>1.5963907149757688</v>
      </c>
    </row>
    <row r="102" spans="14:15" ht="13" x14ac:dyDescent="0.15">
      <c r="N102" s="38">
        <v>1500</v>
      </c>
      <c r="O102" s="26">
        <f t="shared" si="3"/>
        <v>1.5974522731276126</v>
      </c>
    </row>
    <row r="103" spans="14:15" ht="13" x14ac:dyDescent="0.15">
      <c r="N103" s="38">
        <v>1515</v>
      </c>
      <c r="O103" s="26">
        <f t="shared" si="3"/>
        <v>1.5985100714494385</v>
      </c>
    </row>
    <row r="104" spans="14:15" ht="13" x14ac:dyDescent="0.15">
      <c r="N104" s="38">
        <v>1530</v>
      </c>
      <c r="O104" s="26">
        <f t="shared" si="3"/>
        <v>1.5995641255650446</v>
      </c>
    </row>
    <row r="105" spans="14:15" ht="13" x14ac:dyDescent="0.15">
      <c r="N105" s="38">
        <v>1545</v>
      </c>
      <c r="O105" s="26">
        <f t="shared" si="3"/>
        <v>1.6006144510332394</v>
      </c>
    </row>
    <row r="106" spans="14:15" ht="13" x14ac:dyDescent="0.15">
      <c r="N106" s="38">
        <v>1560</v>
      </c>
      <c r="O106" s="26">
        <f t="shared" si="3"/>
        <v>1.6016610633481063</v>
      </c>
    </row>
    <row r="107" spans="14:15" ht="13" x14ac:dyDescent="0.15">
      <c r="N107" s="38">
        <v>1575</v>
      </c>
      <c r="O107" s="26">
        <f t="shared" si="3"/>
        <v>1.6027039779392762</v>
      </c>
    </row>
    <row r="108" spans="14:15" ht="13" x14ac:dyDescent="0.15">
      <c r="N108" s="38">
        <v>1590</v>
      </c>
      <c r="O108" s="26">
        <f t="shared" si="3"/>
        <v>1.6037432101721913</v>
      </c>
    </row>
    <row r="109" spans="14:15" ht="13" x14ac:dyDescent="0.15">
      <c r="N109" s="38">
        <v>1605</v>
      </c>
      <c r="O109" s="26">
        <f t="shared" si="3"/>
        <v>1.604778775348378</v>
      </c>
    </row>
    <row r="110" spans="14:15" ht="13" x14ac:dyDescent="0.15">
      <c r="N110" s="38">
        <v>1620</v>
      </c>
      <c r="O110" s="26">
        <f t="shared" si="3"/>
        <v>1.6058106887057084</v>
      </c>
    </row>
    <row r="111" spans="14:15" ht="13" x14ac:dyDescent="0.15">
      <c r="N111" s="38">
        <v>1635</v>
      </c>
      <c r="O111" s="26">
        <f t="shared" si="3"/>
        <v>1.6068389654186692</v>
      </c>
    </row>
    <row r="112" spans="14:15" ht="13" x14ac:dyDescent="0.15">
      <c r="N112" s="38">
        <v>1650</v>
      </c>
      <c r="O112" s="26">
        <f t="shared" si="3"/>
        <v>1.6078636205986179</v>
      </c>
    </row>
    <row r="113" spans="14:15" ht="13" x14ac:dyDescent="0.15">
      <c r="N113" s="38">
        <v>1665</v>
      </c>
      <c r="O113" s="26">
        <f t="shared" si="3"/>
        <v>1.6088846692940519</v>
      </c>
    </row>
    <row r="114" spans="14:15" ht="13" x14ac:dyDescent="0.15">
      <c r="N114" s="38">
        <v>1680</v>
      </c>
      <c r="O114" s="26">
        <f t="shared" si="3"/>
        <v>1.6099021264908719</v>
      </c>
    </row>
    <row r="115" spans="14:15" ht="13" x14ac:dyDescent="0.15">
      <c r="N115" s="38">
        <v>1695</v>
      </c>
      <c r="O115" s="26">
        <f t="shared" si="3"/>
        <v>1.6109160071126354</v>
      </c>
    </row>
    <row r="116" spans="14:15" ht="13" x14ac:dyDescent="0.15">
      <c r="N116" s="38">
        <v>1710</v>
      </c>
      <c r="O116" s="26">
        <f t="shared" si="3"/>
        <v>1.6119263260208188</v>
      </c>
    </row>
    <row r="117" spans="14:15" ht="13" x14ac:dyDescent="0.15">
      <c r="N117" s="38">
        <v>1725</v>
      </c>
      <c r="O117" s="26">
        <f t="shared" si="3"/>
        <v>1.6129330980150778</v>
      </c>
    </row>
    <row r="118" spans="14:15" ht="13" x14ac:dyDescent="0.15">
      <c r="N118" s="38">
        <v>1740</v>
      </c>
      <c r="O118" s="26">
        <f t="shared" si="3"/>
        <v>1.6139363378335023</v>
      </c>
    </row>
    <row r="119" spans="14:15" ht="13" x14ac:dyDescent="0.15">
      <c r="N119" s="38">
        <v>1755</v>
      </c>
      <c r="O119" s="26">
        <f t="shared" si="3"/>
        <v>1.6149360601528739</v>
      </c>
    </row>
    <row r="120" spans="14:15" ht="13" x14ac:dyDescent="0.15">
      <c r="N120" s="38">
        <v>1770</v>
      </c>
      <c r="O120" s="26">
        <f t="shared" si="3"/>
        <v>1.6159322795889191</v>
      </c>
    </row>
    <row r="121" spans="14:15" ht="13" x14ac:dyDescent="0.15">
      <c r="N121" s="38">
        <v>1785</v>
      </c>
      <c r="O121" s="26">
        <f t="shared" si="3"/>
        <v>1.6169250106965656</v>
      </c>
    </row>
    <row r="122" spans="14:15" ht="13" x14ac:dyDescent="0.15">
      <c r="N122" s="38">
        <v>1800</v>
      </c>
      <c r="O122" s="26">
        <f t="shared" si="3"/>
        <v>1.6179142679701943</v>
      </c>
    </row>
    <row r="123" spans="14:15" ht="13" x14ac:dyDescent="0.15">
      <c r="N123" s="38">
        <v>1815</v>
      </c>
      <c r="O123" s="26">
        <f t="shared" si="3"/>
        <v>1.6189000658438877</v>
      </c>
    </row>
    <row r="124" spans="14:15" ht="13" x14ac:dyDescent="0.15">
      <c r="N124" s="38">
        <v>1830</v>
      </c>
      <c r="O124" s="26">
        <f t="shared" si="3"/>
        <v>1.6198824186916898</v>
      </c>
    </row>
    <row r="125" spans="14:15" ht="13" x14ac:dyDescent="0.15">
      <c r="N125" s="38">
        <v>1845</v>
      </c>
      <c r="O125" s="26">
        <f t="shared" si="3"/>
        <v>1.6208613408278429</v>
      </c>
    </row>
    <row r="126" spans="14:15" ht="13" x14ac:dyDescent="0.15">
      <c r="N126" s="38">
        <v>1860</v>
      </c>
      <c r="O126" s="26">
        <f t="shared" si="3"/>
        <v>1.6218368465070503</v>
      </c>
    </row>
    <row r="127" spans="14:15" ht="13" x14ac:dyDescent="0.15">
      <c r="N127" s="38">
        <v>1875</v>
      </c>
      <c r="O127" s="26">
        <f t="shared" si="3"/>
        <v>1.6228089499247123</v>
      </c>
    </row>
    <row r="128" spans="14:15" ht="13" x14ac:dyDescent="0.15">
      <c r="N128" s="38">
        <v>1890</v>
      </c>
      <c r="O128" s="26">
        <f t="shared" si="3"/>
        <v>1.6237776652171778</v>
      </c>
    </row>
    <row r="129" spans="14:15" ht="13" x14ac:dyDescent="0.15">
      <c r="N129" s="38">
        <v>1905</v>
      </c>
      <c r="O129" s="26">
        <f t="shared" si="3"/>
        <v>1.624743006461995</v>
      </c>
    </row>
    <row r="130" spans="14:15" ht="13" x14ac:dyDescent="0.15">
      <c r="N130" s="38">
        <v>1920</v>
      </c>
      <c r="O130" s="26">
        <f t="shared" si="3"/>
        <v>1.6257049876781444</v>
      </c>
    </row>
    <row r="131" spans="14:15" ht="13" x14ac:dyDescent="0.15">
      <c r="N131" s="38">
        <v>1935</v>
      </c>
      <c r="O131" s="26">
        <f t="shared" ref="O131:O194" si="4">$B$22-($B$26*EXP(-$B$23*N131))-($B$27*EXP(-$B$24*N131))-($B$28*EXP(-$B$25*N131))</f>
        <v>1.6266636228262934</v>
      </c>
    </row>
    <row r="132" spans="14:15" ht="13" x14ac:dyDescent="0.15">
      <c r="N132" s="38">
        <v>1950</v>
      </c>
      <c r="O132" s="26">
        <f t="shared" si="4"/>
        <v>1.627618925809033</v>
      </c>
    </row>
    <row r="133" spans="14:15" ht="13" x14ac:dyDescent="0.15">
      <c r="N133" s="38">
        <v>1965</v>
      </c>
      <c r="O133" s="26">
        <f t="shared" si="4"/>
        <v>1.6285709104711197</v>
      </c>
    </row>
    <row r="134" spans="14:15" ht="13" x14ac:dyDescent="0.15">
      <c r="N134" s="38">
        <v>1980</v>
      </c>
      <c r="O134" s="26">
        <f t="shared" si="4"/>
        <v>1.6295195905997195</v>
      </c>
    </row>
    <row r="135" spans="14:15" ht="13" x14ac:dyDescent="0.15">
      <c r="N135" s="38">
        <v>1995</v>
      </c>
      <c r="O135" s="26">
        <f t="shared" si="4"/>
        <v>1.6304649799246436</v>
      </c>
    </row>
    <row r="136" spans="14:15" ht="13" x14ac:dyDescent="0.15">
      <c r="N136" s="38">
        <v>2010</v>
      </c>
      <c r="O136" s="26">
        <f t="shared" si="4"/>
        <v>1.6314070921185868</v>
      </c>
    </row>
    <row r="137" spans="14:15" ht="13" x14ac:dyDescent="0.15">
      <c r="N137" s="38">
        <v>2025</v>
      </c>
      <c r="O137" s="26">
        <f t="shared" si="4"/>
        <v>1.6323459407973715</v>
      </c>
    </row>
    <row r="138" spans="14:15" ht="13" x14ac:dyDescent="0.15">
      <c r="N138" s="38">
        <v>2040</v>
      </c>
      <c r="O138" s="26">
        <f t="shared" si="4"/>
        <v>1.6332815395201763</v>
      </c>
    </row>
    <row r="139" spans="14:15" ht="13" x14ac:dyDescent="0.15">
      <c r="N139" s="38">
        <v>2055</v>
      </c>
      <c r="O139" s="26">
        <f t="shared" si="4"/>
        <v>1.6342139017897761</v>
      </c>
    </row>
    <row r="140" spans="14:15" ht="13" x14ac:dyDescent="0.15">
      <c r="N140" s="38">
        <v>2070</v>
      </c>
      <c r="O140" s="26">
        <f t="shared" si="4"/>
        <v>1.6351430410527739</v>
      </c>
    </row>
    <row r="141" spans="14:15" ht="13" x14ac:dyDescent="0.15">
      <c r="N141" s="38">
        <v>2085</v>
      </c>
      <c r="O141" s="26">
        <f t="shared" si="4"/>
        <v>1.6360689706998377</v>
      </c>
    </row>
    <row r="142" spans="14:15" ht="13" x14ac:dyDescent="0.15">
      <c r="N142" s="38">
        <v>2100</v>
      </c>
      <c r="O142" s="26">
        <f t="shared" si="4"/>
        <v>1.6369917040659345</v>
      </c>
    </row>
    <row r="143" spans="14:15" ht="13" x14ac:dyDescent="0.15">
      <c r="N143" s="38">
        <v>2115</v>
      </c>
      <c r="O143" s="26">
        <f t="shared" si="4"/>
        <v>1.6379112544305521</v>
      </c>
    </row>
    <row r="144" spans="14:15" ht="13" x14ac:dyDescent="0.15">
      <c r="N144" s="38">
        <v>2130</v>
      </c>
      <c r="O144" s="26">
        <f t="shared" si="4"/>
        <v>1.6388276350179432</v>
      </c>
    </row>
    <row r="145" spans="14:15" ht="13" x14ac:dyDescent="0.15">
      <c r="N145" s="38">
        <v>2145</v>
      </c>
      <c r="O145" s="26">
        <f t="shared" si="4"/>
        <v>1.6397408589973468</v>
      </c>
    </row>
    <row r="146" spans="14:15" ht="13" x14ac:dyDescent="0.15">
      <c r="N146" s="38">
        <v>2160</v>
      </c>
      <c r="O146" s="26">
        <f t="shared" si="4"/>
        <v>1.6406509394832192</v>
      </c>
    </row>
    <row r="147" spans="14:15" ht="13" x14ac:dyDescent="0.15">
      <c r="N147" s="38">
        <v>2175</v>
      </c>
      <c r="O147" s="26">
        <f t="shared" si="4"/>
        <v>1.641557889535461</v>
      </c>
    </row>
    <row r="148" spans="14:15" ht="13" x14ac:dyDescent="0.15">
      <c r="N148" s="38">
        <v>2190</v>
      </c>
      <c r="O148" s="26">
        <f t="shared" si="4"/>
        <v>1.6424617221596458</v>
      </c>
    </row>
    <row r="149" spans="14:15" ht="13" x14ac:dyDescent="0.15">
      <c r="N149" s="38">
        <v>2205</v>
      </c>
      <c r="O149" s="26">
        <f t="shared" si="4"/>
        <v>1.6433624503072473</v>
      </c>
    </row>
    <row r="150" spans="14:15" ht="13" x14ac:dyDescent="0.15">
      <c r="N150" s="38">
        <v>2220</v>
      </c>
      <c r="O150" s="26">
        <f t="shared" si="4"/>
        <v>1.6442600868758586</v>
      </c>
    </row>
    <row r="151" spans="14:15" ht="13" x14ac:dyDescent="0.15">
      <c r="N151" s="38">
        <v>2235</v>
      </c>
      <c r="O151" s="26">
        <f t="shared" si="4"/>
        <v>1.6451546447094225</v>
      </c>
    </row>
    <row r="152" spans="14:15" ht="13" x14ac:dyDescent="0.15">
      <c r="N152" s="38">
        <v>2250</v>
      </c>
      <c r="O152" s="26">
        <f t="shared" si="4"/>
        <v>1.6460461365984527</v>
      </c>
    </row>
    <row r="153" spans="14:15" ht="13" x14ac:dyDescent="0.15">
      <c r="N153" s="38">
        <v>2265</v>
      </c>
      <c r="O153" s="26">
        <f t="shared" si="4"/>
        <v>1.6469345752802544</v>
      </c>
    </row>
    <row r="154" spans="14:15" ht="13" x14ac:dyDescent="0.15">
      <c r="N154" s="38">
        <v>2280</v>
      </c>
      <c r="O154" s="26">
        <f t="shared" si="4"/>
        <v>1.6478199734391463</v>
      </c>
    </row>
    <row r="155" spans="14:15" ht="13" x14ac:dyDescent="0.15">
      <c r="N155" s="38">
        <v>2295</v>
      </c>
      <c r="O155" s="26">
        <f t="shared" si="4"/>
        <v>1.6487023437066828</v>
      </c>
    </row>
    <row r="156" spans="14:15" ht="13" x14ac:dyDescent="0.15">
      <c r="N156" s="38">
        <v>2310</v>
      </c>
      <c r="O156" s="26">
        <f t="shared" si="4"/>
        <v>1.6495816986618737</v>
      </c>
    </row>
    <row r="157" spans="14:15" ht="13" x14ac:dyDescent="0.15">
      <c r="N157" s="38">
        <v>2325</v>
      </c>
      <c r="O157" s="26">
        <f t="shared" si="4"/>
        <v>1.6504580508313982</v>
      </c>
    </row>
    <row r="158" spans="14:15" ht="13" x14ac:dyDescent="0.15">
      <c r="N158" s="38">
        <v>2340</v>
      </c>
      <c r="O158" s="26">
        <f t="shared" si="4"/>
        <v>1.651331412689828</v>
      </c>
    </row>
    <row r="159" spans="14:15" ht="13" x14ac:dyDescent="0.15">
      <c r="N159" s="38">
        <v>2355</v>
      </c>
      <c r="O159" s="26">
        <f t="shared" si="4"/>
        <v>1.6522017966598419</v>
      </c>
    </row>
    <row r="160" spans="14:15" ht="13" x14ac:dyDescent="0.15">
      <c r="N160" s="38">
        <v>2370</v>
      </c>
      <c r="O160" s="26">
        <f t="shared" si="4"/>
        <v>1.653069215112442</v>
      </c>
    </row>
    <row r="161" spans="14:15" ht="13" x14ac:dyDescent="0.15">
      <c r="N161" s="38">
        <v>2385</v>
      </c>
      <c r="O161" s="26">
        <f t="shared" si="4"/>
        <v>1.6539336803671656</v>
      </c>
    </row>
    <row r="162" spans="14:15" ht="13" x14ac:dyDescent="0.15">
      <c r="N162" s="38">
        <v>2400</v>
      </c>
      <c r="O162" s="26">
        <f t="shared" si="4"/>
        <v>1.654795204692304</v>
      </c>
    </row>
    <row r="163" spans="14:15" ht="13" x14ac:dyDescent="0.15">
      <c r="N163" s="38">
        <v>2415</v>
      </c>
      <c r="O163" s="26">
        <f t="shared" si="4"/>
        <v>1.6556538003051138</v>
      </c>
    </row>
    <row r="164" spans="14:15" ht="13" x14ac:dyDescent="0.15">
      <c r="N164" s="38">
        <v>2430</v>
      </c>
      <c r="O164" s="26">
        <f t="shared" si="4"/>
        <v>1.656509479372029</v>
      </c>
    </row>
    <row r="165" spans="14:15" ht="13" x14ac:dyDescent="0.15">
      <c r="N165" s="38">
        <v>2445</v>
      </c>
      <c r="O165" s="26">
        <f t="shared" si="4"/>
        <v>1.6573622540088726</v>
      </c>
    </row>
    <row r="166" spans="14:15" ht="13" x14ac:dyDescent="0.15">
      <c r="N166" s="38">
        <v>2460</v>
      </c>
      <c r="O166" s="26">
        <f t="shared" si="4"/>
        <v>1.6582121362810653</v>
      </c>
    </row>
    <row r="167" spans="14:15" ht="13" x14ac:dyDescent="0.15">
      <c r="N167" s="38">
        <v>2475</v>
      </c>
      <c r="O167" s="26">
        <f t="shared" si="4"/>
        <v>1.6590591382038404</v>
      </c>
    </row>
    <row r="168" spans="14:15" ht="13" x14ac:dyDescent="0.15">
      <c r="N168" s="38">
        <v>2490</v>
      </c>
      <c r="O168" s="26">
        <f t="shared" si="4"/>
        <v>1.6599032717424462</v>
      </c>
    </row>
    <row r="169" spans="14:15" ht="13" x14ac:dyDescent="0.15">
      <c r="N169" s="38">
        <v>2505</v>
      </c>
      <c r="O169" s="26">
        <f t="shared" si="4"/>
        <v>1.6607445488123576</v>
      </c>
    </row>
    <row r="170" spans="14:15" ht="13" x14ac:dyDescent="0.15">
      <c r="N170" s="38">
        <v>2520</v>
      </c>
      <c r="O170" s="26">
        <f t="shared" si="4"/>
        <v>1.6615829812794818</v>
      </c>
    </row>
    <row r="171" spans="14:15" ht="13" x14ac:dyDescent="0.15">
      <c r="N171" s="38">
        <v>2535</v>
      </c>
      <c r="O171" s="26">
        <f t="shared" si="4"/>
        <v>1.6624185809603667</v>
      </c>
    </row>
    <row r="172" spans="14:15" ht="13" x14ac:dyDescent="0.15">
      <c r="N172" s="38">
        <v>2550</v>
      </c>
      <c r="O172" s="26">
        <f t="shared" si="4"/>
        <v>1.6632513596224028</v>
      </c>
    </row>
    <row r="173" spans="14:15" ht="13" x14ac:dyDescent="0.15">
      <c r="N173" s="38">
        <v>2565</v>
      </c>
      <c r="O173" s="26">
        <f t="shared" si="4"/>
        <v>1.6640813289840306</v>
      </c>
    </row>
    <row r="174" spans="14:15" ht="13" x14ac:dyDescent="0.15">
      <c r="N174" s="38">
        <v>2580</v>
      </c>
      <c r="O174" s="26">
        <f t="shared" si="4"/>
        <v>1.6649085007149429</v>
      </c>
    </row>
    <row r="175" spans="14:15" ht="13" x14ac:dyDescent="0.15">
      <c r="N175" s="38">
        <v>2595</v>
      </c>
      <c r="O175" s="26">
        <f t="shared" si="4"/>
        <v>1.6657328864362873</v>
      </c>
    </row>
    <row r="176" spans="14:15" ht="13" x14ac:dyDescent="0.15">
      <c r="N176" s="38">
        <v>2610</v>
      </c>
      <c r="O176" s="26">
        <f t="shared" si="4"/>
        <v>1.6665544977208686</v>
      </c>
    </row>
    <row r="177" spans="14:15" ht="13" x14ac:dyDescent="0.15">
      <c r="N177" s="38">
        <v>2625</v>
      </c>
      <c r="O177" s="26">
        <f t="shared" si="4"/>
        <v>1.6673733460933526</v>
      </c>
    </row>
    <row r="178" spans="14:15" ht="13" x14ac:dyDescent="0.15">
      <c r="N178" s="38">
        <v>2640</v>
      </c>
      <c r="O178" s="26">
        <f t="shared" si="4"/>
        <v>1.6681894430304602</v>
      </c>
    </row>
    <row r="179" spans="14:15" ht="13" x14ac:dyDescent="0.15">
      <c r="N179" s="38">
        <v>2655</v>
      </c>
      <c r="O179" s="26">
        <f t="shared" si="4"/>
        <v>1.669002799961171</v>
      </c>
    </row>
    <row r="180" spans="14:15" ht="13" x14ac:dyDescent="0.15">
      <c r="N180" s="38">
        <v>2670</v>
      </c>
      <c r="O180" s="26">
        <f t="shared" si="4"/>
        <v>1.6698134282669228</v>
      </c>
    </row>
    <row r="181" spans="14:15" ht="13" x14ac:dyDescent="0.15">
      <c r="N181" s="38">
        <v>2685</v>
      </c>
      <c r="O181" s="26">
        <f t="shared" si="4"/>
        <v>1.6706213392818068</v>
      </c>
    </row>
    <row r="182" spans="14:15" ht="13" x14ac:dyDescent="0.15">
      <c r="N182" s="38">
        <v>2700</v>
      </c>
      <c r="O182" s="26">
        <f t="shared" si="4"/>
        <v>1.6714265442927658</v>
      </c>
    </row>
    <row r="183" spans="14:15" ht="13" x14ac:dyDescent="0.15">
      <c r="N183" s="38">
        <v>2715</v>
      </c>
      <c r="O183" s="26">
        <f t="shared" si="4"/>
        <v>1.6722290545397911</v>
      </c>
    </row>
    <row r="184" spans="14:15" ht="13" x14ac:dyDescent="0.15">
      <c r="N184" s="38">
        <v>2730</v>
      </c>
      <c r="O184" s="26">
        <f t="shared" si="4"/>
        <v>1.6730288812161138</v>
      </c>
    </row>
    <row r="185" spans="14:15" ht="13" x14ac:dyDescent="0.15">
      <c r="N185" s="38">
        <v>2745</v>
      </c>
      <c r="O185" s="26">
        <f t="shared" si="4"/>
        <v>1.673826035468406</v>
      </c>
    </row>
    <row r="186" spans="14:15" ht="13" x14ac:dyDescent="0.15">
      <c r="N186" s="38">
        <v>2760</v>
      </c>
      <c r="O186" s="26">
        <f t="shared" si="4"/>
        <v>1.6746205283969697</v>
      </c>
    </row>
    <row r="187" spans="14:15" ht="13" x14ac:dyDescent="0.15">
      <c r="N187" s="38">
        <v>2775</v>
      </c>
      <c r="O187" s="26">
        <f t="shared" si="4"/>
        <v>1.675412371055927</v>
      </c>
    </row>
    <row r="188" spans="14:15" ht="13" x14ac:dyDescent="0.15">
      <c r="N188" s="38">
        <v>2790</v>
      </c>
      <c r="O188" s="26">
        <f t="shared" si="4"/>
        <v>1.6762015744534242</v>
      </c>
    </row>
    <row r="189" spans="14:15" ht="13" x14ac:dyDescent="0.15">
      <c r="N189" s="38">
        <v>2805</v>
      </c>
      <c r="O189" s="26">
        <f t="shared" si="4"/>
        <v>1.6769881495518071</v>
      </c>
    </row>
    <row r="190" spans="14:15" ht="13" x14ac:dyDescent="0.15">
      <c r="N190" s="38">
        <v>2820</v>
      </c>
      <c r="O190" s="26">
        <f t="shared" si="4"/>
        <v>1.6777721072678231</v>
      </c>
    </row>
    <row r="191" spans="14:15" ht="13" x14ac:dyDescent="0.15">
      <c r="N191" s="38">
        <v>2835</v>
      </c>
      <c r="O191" s="26">
        <f t="shared" si="4"/>
        <v>1.6785534584728063</v>
      </c>
    </row>
    <row r="192" spans="14:15" ht="13" x14ac:dyDescent="0.15">
      <c r="N192" s="38">
        <v>2850</v>
      </c>
      <c r="O192" s="26">
        <f t="shared" si="4"/>
        <v>1.6793322139928666</v>
      </c>
    </row>
    <row r="193" spans="14:15" ht="13" x14ac:dyDescent="0.15">
      <c r="N193" s="38">
        <v>2865</v>
      </c>
      <c r="O193" s="26">
        <f t="shared" si="4"/>
        <v>1.6801083846090812</v>
      </c>
    </row>
    <row r="194" spans="14:15" ht="13" x14ac:dyDescent="0.15">
      <c r="N194" s="38">
        <v>2880</v>
      </c>
      <c r="O194" s="26">
        <f t="shared" si="4"/>
        <v>1.6808819810576754</v>
      </c>
    </row>
    <row r="195" spans="14:15" ht="13" x14ac:dyDescent="0.15">
      <c r="N195" s="38">
        <v>2895</v>
      </c>
      <c r="O195" s="26">
        <f t="shared" ref="O195:O258" si="5">$B$22-($B$26*EXP(-$B$23*N195))-($B$27*EXP(-$B$24*N195))-($B$28*EXP(-$B$25*N195))</f>
        <v>1.6816530140302151</v>
      </c>
    </row>
    <row r="196" spans="14:15" ht="13" x14ac:dyDescent="0.15">
      <c r="N196" s="38">
        <v>2910</v>
      </c>
      <c r="O196" s="26">
        <f t="shared" si="5"/>
        <v>1.6824214941737896</v>
      </c>
    </row>
    <row r="197" spans="14:15" ht="13" x14ac:dyDescent="0.15">
      <c r="N197" s="38">
        <v>2925</v>
      </c>
      <c r="O197" s="26">
        <f t="shared" si="5"/>
        <v>1.6831874320911995</v>
      </c>
    </row>
    <row r="198" spans="14:15" ht="13" x14ac:dyDescent="0.15">
      <c r="N198" s="38">
        <v>2940</v>
      </c>
      <c r="O198" s="26">
        <f t="shared" si="5"/>
        <v>1.6839508383411363</v>
      </c>
    </row>
    <row r="199" spans="14:15" ht="13" x14ac:dyDescent="0.15">
      <c r="N199" s="38">
        <v>2955</v>
      </c>
      <c r="O199" s="26">
        <f t="shared" si="5"/>
        <v>1.6847117234383688</v>
      </c>
    </row>
    <row r="200" spans="14:15" ht="13" x14ac:dyDescent="0.15">
      <c r="N200" s="38">
        <v>2970</v>
      </c>
      <c r="O200" s="26">
        <f t="shared" si="5"/>
        <v>1.6854700978539263</v>
      </c>
    </row>
    <row r="201" spans="14:15" ht="13" x14ac:dyDescent="0.15">
      <c r="N201" s="38">
        <v>2985</v>
      </c>
      <c r="O201" s="26">
        <f t="shared" si="5"/>
        <v>1.6862259720152819</v>
      </c>
    </row>
    <row r="202" spans="14:15" ht="13" x14ac:dyDescent="0.15">
      <c r="N202" s="38">
        <v>3000</v>
      </c>
      <c r="O202" s="26">
        <f t="shared" si="5"/>
        <v>1.6869793563065274</v>
      </c>
    </row>
    <row r="203" spans="14:15" ht="13" x14ac:dyDescent="0.15">
      <c r="N203" s="38">
        <v>3015</v>
      </c>
      <c r="O203" s="26">
        <f t="shared" si="5"/>
        <v>1.6877302610685598</v>
      </c>
    </row>
    <row r="204" spans="14:15" ht="13" x14ac:dyDescent="0.15">
      <c r="N204" s="38">
        <v>3030</v>
      </c>
      <c r="O204" s="26">
        <f t="shared" si="5"/>
        <v>1.68847869659926</v>
      </c>
    </row>
    <row r="205" spans="14:15" ht="13" x14ac:dyDescent="0.15">
      <c r="N205" s="38">
        <v>3045</v>
      </c>
      <c r="O205" s="26">
        <f t="shared" si="5"/>
        <v>1.6892246731536709</v>
      </c>
    </row>
    <row r="206" spans="14:15" ht="13" x14ac:dyDescent="0.15">
      <c r="N206" s="38">
        <v>3060</v>
      </c>
      <c r="O206" s="26">
        <f t="shared" si="5"/>
        <v>1.6899682009441737</v>
      </c>
    </row>
    <row r="207" spans="14:15" ht="13" x14ac:dyDescent="0.15">
      <c r="N207" s="38">
        <v>3075</v>
      </c>
      <c r="O207" s="26">
        <f t="shared" si="5"/>
        <v>1.6907092901406671</v>
      </c>
    </row>
    <row r="208" spans="14:15" ht="13" x14ac:dyDescent="0.15">
      <c r="N208" s="38">
        <v>3090</v>
      </c>
      <c r="O208" s="26">
        <f t="shared" si="5"/>
        <v>1.6914479508707467</v>
      </c>
    </row>
    <row r="209" spans="14:15" ht="13" x14ac:dyDescent="0.15">
      <c r="N209" s="38">
        <v>3105</v>
      </c>
      <c r="O209" s="26">
        <f t="shared" si="5"/>
        <v>1.6921841932198767</v>
      </c>
    </row>
    <row r="210" spans="14:15" ht="13" x14ac:dyDescent="0.15">
      <c r="N210" s="38">
        <v>3120</v>
      </c>
      <c r="O210" s="26">
        <f t="shared" si="5"/>
        <v>1.6929180272315678</v>
      </c>
    </row>
    <row r="211" spans="14:15" ht="13" x14ac:dyDescent="0.15">
      <c r="N211" s="38">
        <v>3135</v>
      </c>
      <c r="O211" s="26">
        <f t="shared" si="5"/>
        <v>1.6936494629075494</v>
      </c>
    </row>
    <row r="212" spans="14:15" ht="13" x14ac:dyDescent="0.15">
      <c r="N212" s="38">
        <v>3150</v>
      </c>
      <c r="O212" s="26">
        <f t="shared" si="5"/>
        <v>1.6943785102079465</v>
      </c>
    </row>
    <row r="213" spans="14:15" ht="13" x14ac:dyDescent="0.15">
      <c r="N213" s="38">
        <v>3165</v>
      </c>
      <c r="O213" s="26">
        <f t="shared" si="5"/>
        <v>1.6951051790514491</v>
      </c>
    </row>
    <row r="214" spans="14:15" ht="13" x14ac:dyDescent="0.15">
      <c r="N214" s="38">
        <v>3180</v>
      </c>
      <c r="O214" s="26">
        <f t="shared" si="5"/>
        <v>1.6958294793154884</v>
      </c>
    </row>
    <row r="215" spans="14:15" ht="13" x14ac:dyDescent="0.15">
      <c r="N215" s="38">
        <v>3195</v>
      </c>
      <c r="O215" s="26">
        <f t="shared" si="5"/>
        <v>1.6965514208364061</v>
      </c>
    </row>
    <row r="216" spans="14:15" ht="13" x14ac:dyDescent="0.15">
      <c r="N216" s="38">
        <v>3210</v>
      </c>
      <c r="O216" s="26">
        <f t="shared" si="5"/>
        <v>1.6972710134096261</v>
      </c>
    </row>
    <row r="217" spans="14:15" ht="13" x14ac:dyDescent="0.15">
      <c r="N217" s="38">
        <v>3225</v>
      </c>
      <c r="O217" s="26">
        <f t="shared" si="5"/>
        <v>1.6979882667898227</v>
      </c>
    </row>
    <row r="218" spans="14:15" ht="13" x14ac:dyDescent="0.15">
      <c r="N218" s="38">
        <v>3240</v>
      </c>
      <c r="O218" s="26">
        <f t="shared" si="5"/>
        <v>1.6987031906910941</v>
      </c>
    </row>
    <row r="219" spans="14:15" ht="13" x14ac:dyDescent="0.15">
      <c r="N219" s="38">
        <v>3255</v>
      </c>
      <c r="O219" s="26">
        <f t="shared" si="5"/>
        <v>1.6994157947871269</v>
      </c>
    </row>
    <row r="220" spans="14:15" ht="13" x14ac:dyDescent="0.15">
      <c r="N220" s="38">
        <v>3270</v>
      </c>
      <c r="O220" s="26">
        <f t="shared" si="5"/>
        <v>1.7001260887113681</v>
      </c>
    </row>
    <row r="221" spans="14:15" ht="13" x14ac:dyDescent="0.15">
      <c r="N221" s="38">
        <v>3285</v>
      </c>
      <c r="O221" s="26">
        <f t="shared" si="5"/>
        <v>1.7008340820571899</v>
      </c>
    </row>
    <row r="222" spans="14:15" ht="13" x14ac:dyDescent="0.15">
      <c r="N222" s="38">
        <v>3300</v>
      </c>
      <c r="O222" s="26">
        <f t="shared" si="5"/>
        <v>1.7015397843780571</v>
      </c>
    </row>
    <row r="223" spans="14:15" ht="13" x14ac:dyDescent="0.15">
      <c r="N223" s="38">
        <v>3315</v>
      </c>
      <c r="O223" s="26">
        <f t="shared" si="5"/>
        <v>1.7022432051876937</v>
      </c>
    </row>
    <row r="224" spans="14:15" ht="13" x14ac:dyDescent="0.15">
      <c r="N224" s="38">
        <v>3330</v>
      </c>
      <c r="O224" s="26">
        <f t="shared" si="5"/>
        <v>1.7029443539602456</v>
      </c>
    </row>
    <row r="225" spans="14:15" ht="13" x14ac:dyDescent="0.15">
      <c r="N225" s="38">
        <v>3345</v>
      </c>
      <c r="O225" s="26">
        <f t="shared" si="5"/>
        <v>1.703643240130452</v>
      </c>
    </row>
    <row r="226" spans="14:15" ht="13" x14ac:dyDescent="0.15">
      <c r="N226" s="38">
        <v>3360</v>
      </c>
      <c r="O226" s="26">
        <f t="shared" si="5"/>
        <v>1.7043398730937982</v>
      </c>
    </row>
    <row r="227" spans="14:15" ht="13" x14ac:dyDescent="0.15">
      <c r="N227" s="38">
        <v>3375</v>
      </c>
      <c r="O227" s="26">
        <f t="shared" si="5"/>
        <v>1.7050342622066905</v>
      </c>
    </row>
    <row r="228" spans="14:15" ht="13" x14ac:dyDescent="0.15">
      <c r="N228" s="38">
        <v>3390</v>
      </c>
      <c r="O228" s="26">
        <f t="shared" si="5"/>
        <v>1.7057264167866126</v>
      </c>
    </row>
    <row r="229" spans="14:15" ht="13" x14ac:dyDescent="0.15">
      <c r="N229" s="38">
        <v>3405</v>
      </c>
      <c r="O229" s="26">
        <f t="shared" si="5"/>
        <v>1.7064163461122863</v>
      </c>
    </row>
    <row r="230" spans="14:15" ht="13" x14ac:dyDescent="0.15">
      <c r="N230" s="38">
        <v>3420</v>
      </c>
      <c r="O230" s="26">
        <f t="shared" si="5"/>
        <v>1.7071040594238358</v>
      </c>
    </row>
    <row r="231" spans="14:15" ht="13" x14ac:dyDescent="0.15">
      <c r="N231" s="38">
        <v>3435</v>
      </c>
      <c r="O231" s="26">
        <f t="shared" si="5"/>
        <v>1.7077895659229503</v>
      </c>
    </row>
    <row r="232" spans="14:15" ht="13" x14ac:dyDescent="0.15">
      <c r="N232" s="38">
        <v>3450</v>
      </c>
      <c r="O232" s="26">
        <f t="shared" si="5"/>
        <v>1.7084728747730384</v>
      </c>
    </row>
    <row r="233" spans="14:15" ht="13" x14ac:dyDescent="0.15">
      <c r="N233" s="38">
        <v>3465</v>
      </c>
      <c r="O233" s="26">
        <f t="shared" si="5"/>
        <v>1.7091539950993893</v>
      </c>
    </row>
    <row r="234" spans="14:15" ht="13" x14ac:dyDescent="0.15">
      <c r="N234" s="38">
        <v>3480</v>
      </c>
      <c r="O234" s="26">
        <f t="shared" si="5"/>
        <v>1.7098329359893354</v>
      </c>
    </row>
    <row r="235" spans="14:15" ht="13" x14ac:dyDescent="0.15">
      <c r="N235" s="38">
        <v>3495</v>
      </c>
      <c r="O235" s="26">
        <f t="shared" si="5"/>
        <v>1.7105097064924033</v>
      </c>
    </row>
    <row r="236" spans="14:15" ht="13" x14ac:dyDescent="0.15">
      <c r="N236" s="38">
        <v>3510</v>
      </c>
      <c r="O236" s="26">
        <f t="shared" si="5"/>
        <v>1.7111843156204749</v>
      </c>
    </row>
    <row r="237" spans="14:15" ht="13" x14ac:dyDescent="0.15">
      <c r="N237" s="38">
        <v>3525</v>
      </c>
      <c r="O237" s="26">
        <f t="shared" si="5"/>
        <v>1.7118567723479474</v>
      </c>
    </row>
    <row r="238" spans="14:15" ht="13" x14ac:dyDescent="0.15">
      <c r="N238" s="38">
        <v>3540</v>
      </c>
      <c r="O238" s="26">
        <f t="shared" si="5"/>
        <v>1.7125270856118808</v>
      </c>
    </row>
    <row r="239" spans="14:15" ht="13" x14ac:dyDescent="0.15">
      <c r="N239" s="38">
        <v>3555</v>
      </c>
      <c r="O239" s="26">
        <f t="shared" si="5"/>
        <v>1.7131952643121604</v>
      </c>
    </row>
    <row r="240" spans="14:15" ht="13" x14ac:dyDescent="0.15">
      <c r="N240" s="38">
        <v>3570</v>
      </c>
      <c r="O240" s="26">
        <f t="shared" si="5"/>
        <v>1.7138613173116504</v>
      </c>
    </row>
    <row r="241" spans="14:15" ht="13" x14ac:dyDescent="0.15">
      <c r="N241" s="38">
        <v>3585</v>
      </c>
      <c r="O241" s="26">
        <f t="shared" si="5"/>
        <v>1.7145252534363431</v>
      </c>
    </row>
    <row r="242" spans="14:15" ht="13" x14ac:dyDescent="0.15">
      <c r="N242" s="38">
        <v>3600</v>
      </c>
      <c r="O242" s="26">
        <f t="shared" si="5"/>
        <v>1.7151870814755181</v>
      </c>
    </row>
    <row r="243" spans="14:15" ht="13" x14ac:dyDescent="0.15">
      <c r="N243" s="38">
        <v>3615</v>
      </c>
      <c r="O243" s="26">
        <f t="shared" si="5"/>
        <v>1.7158468101818922</v>
      </c>
    </row>
    <row r="244" spans="14:15" ht="13" x14ac:dyDescent="0.15">
      <c r="N244" s="38">
        <v>3630</v>
      </c>
      <c r="O244" s="26">
        <f t="shared" si="5"/>
        <v>1.7165044482717722</v>
      </c>
    </row>
    <row r="245" spans="14:15" ht="13" x14ac:dyDescent="0.15">
      <c r="N245" s="38">
        <v>3645</v>
      </c>
      <c r="O245" s="26">
        <f t="shared" si="5"/>
        <v>1.7171600044252049</v>
      </c>
    </row>
    <row r="246" spans="14:15" ht="13" x14ac:dyDescent="0.15">
      <c r="N246" s="38">
        <v>3660</v>
      </c>
      <c r="O246" s="26">
        <f t="shared" si="5"/>
        <v>1.717813487286131</v>
      </c>
    </row>
    <row r="247" spans="14:15" ht="13" x14ac:dyDescent="0.15">
      <c r="N247" s="38">
        <v>3675</v>
      </c>
      <c r="O247" s="26">
        <f t="shared" si="5"/>
        <v>1.7184649054625307</v>
      </c>
    </row>
    <row r="248" spans="14:15" ht="13" x14ac:dyDescent="0.15">
      <c r="N248" s="38">
        <v>3690</v>
      </c>
      <c r="O248" s="26">
        <f t="shared" si="5"/>
        <v>1.7191142675265789</v>
      </c>
    </row>
    <row r="249" spans="14:15" ht="13" x14ac:dyDescent="0.15">
      <c r="N249" s="38">
        <v>3705</v>
      </c>
      <c r="O249" s="26">
        <f t="shared" si="5"/>
        <v>1.7197615820147885</v>
      </c>
    </row>
    <row r="250" spans="14:15" ht="13" x14ac:dyDescent="0.15">
      <c r="N250" s="38">
        <v>3720</v>
      </c>
      <c r="O250" s="26">
        <f t="shared" si="5"/>
        <v>1.7204068574281655</v>
      </c>
    </row>
    <row r="251" spans="14:15" ht="13" x14ac:dyDescent="0.15">
      <c r="N251" s="38">
        <v>3735</v>
      </c>
      <c r="O251" s="26">
        <f t="shared" si="5"/>
        <v>1.7210501022323488</v>
      </c>
    </row>
    <row r="252" spans="14:15" ht="13" x14ac:dyDescent="0.15">
      <c r="N252" s="38">
        <v>3750</v>
      </c>
      <c r="O252" s="26">
        <f t="shared" si="5"/>
        <v>1.721691324857761</v>
      </c>
    </row>
    <row r="253" spans="14:15" ht="13" x14ac:dyDescent="0.15">
      <c r="N253" s="38">
        <v>3765</v>
      </c>
      <c r="O253" s="26">
        <f t="shared" si="5"/>
        <v>1.7223305336997603</v>
      </c>
    </row>
    <row r="254" spans="14:15" ht="13" x14ac:dyDescent="0.15">
      <c r="N254" s="38">
        <v>3780</v>
      </c>
      <c r="O254" s="26">
        <f t="shared" si="5"/>
        <v>1.7229677371187755</v>
      </c>
    </row>
    <row r="255" spans="14:15" ht="13" x14ac:dyDescent="0.15">
      <c r="N255" s="38">
        <v>3795</v>
      </c>
      <c r="O255" s="26">
        <f t="shared" si="5"/>
        <v>1.7236029434404605</v>
      </c>
    </row>
    <row r="256" spans="14:15" ht="13" x14ac:dyDescent="0.15">
      <c r="N256" s="38">
        <v>3810</v>
      </c>
      <c r="O256" s="26">
        <f t="shared" si="5"/>
        <v>1.724236160955833</v>
      </c>
    </row>
    <row r="257" spans="14:15" ht="13" x14ac:dyDescent="0.15">
      <c r="N257" s="38">
        <v>3825</v>
      </c>
      <c r="O257" s="26">
        <f t="shared" si="5"/>
        <v>1.7248673979214235</v>
      </c>
    </row>
    <row r="258" spans="14:15" ht="13" x14ac:dyDescent="0.15">
      <c r="N258" s="38">
        <v>3840</v>
      </c>
      <c r="O258" s="26">
        <f t="shared" si="5"/>
        <v>1.725496662559415</v>
      </c>
    </row>
    <row r="259" spans="14:15" ht="13" x14ac:dyDescent="0.15">
      <c r="N259" s="38">
        <v>3855</v>
      </c>
      <c r="O259" s="26">
        <f t="shared" ref="O259:O322" si="6">$B$22-($B$26*EXP(-$B$23*N259))-($B$27*EXP(-$B$24*N259))-($B$28*EXP(-$B$25*N259))</f>
        <v>1.7261239630577876</v>
      </c>
    </row>
    <row r="260" spans="14:15" ht="13" x14ac:dyDescent="0.15">
      <c r="N260" s="38">
        <v>3870</v>
      </c>
      <c r="O260" s="26">
        <f t="shared" si="6"/>
        <v>1.7267493075704596</v>
      </c>
    </row>
    <row r="261" spans="14:15" ht="13" x14ac:dyDescent="0.15">
      <c r="N261" s="38">
        <v>3885</v>
      </c>
      <c r="O261" s="26">
        <f t="shared" si="6"/>
        <v>1.7273727042174301</v>
      </c>
    </row>
    <row r="262" spans="14:15" ht="13" x14ac:dyDescent="0.15">
      <c r="N262" s="38">
        <v>3900</v>
      </c>
      <c r="O262" s="26">
        <f t="shared" si="6"/>
        <v>1.7279941610849221</v>
      </c>
    </row>
    <row r="263" spans="14:15" ht="13" x14ac:dyDescent="0.15">
      <c r="N263" s="38">
        <v>3915</v>
      </c>
      <c r="O263" s="26">
        <f t="shared" si="6"/>
        <v>1.7286136862255175</v>
      </c>
    </row>
    <row r="264" spans="14:15" ht="13" x14ac:dyDescent="0.15">
      <c r="N264" s="38">
        <v>3930</v>
      </c>
      <c r="O264" s="26">
        <f t="shared" si="6"/>
        <v>1.7292312876583029</v>
      </c>
    </row>
    <row r="265" spans="14:15" ht="13" x14ac:dyDescent="0.15">
      <c r="N265" s="38">
        <v>3945</v>
      </c>
      <c r="O265" s="26">
        <f t="shared" si="6"/>
        <v>1.7298469733690069</v>
      </c>
    </row>
    <row r="266" spans="14:15" ht="13" x14ac:dyDescent="0.15">
      <c r="N266" s="38">
        <v>3960</v>
      </c>
      <c r="O266" s="26">
        <f t="shared" si="6"/>
        <v>1.7304607513101367</v>
      </c>
    </row>
    <row r="267" spans="14:15" ht="13" x14ac:dyDescent="0.15">
      <c r="N267" s="38">
        <v>3975</v>
      </c>
      <c r="O267" s="26">
        <f t="shared" si="6"/>
        <v>1.7310726294011172</v>
      </c>
    </row>
    <row r="268" spans="14:15" ht="13" x14ac:dyDescent="0.15">
      <c r="N268" s="38">
        <v>3990</v>
      </c>
      <c r="O268" s="26">
        <f t="shared" si="6"/>
        <v>1.7316826155284328</v>
      </c>
    </row>
    <row r="269" spans="14:15" ht="13" x14ac:dyDescent="0.15">
      <c r="N269" s="38">
        <v>4005</v>
      </c>
      <c r="O269" s="26">
        <f t="shared" si="6"/>
        <v>1.7322907175457587</v>
      </c>
    </row>
    <row r="270" spans="14:15" ht="13" x14ac:dyDescent="0.15">
      <c r="N270" s="38">
        <v>4020</v>
      </c>
      <c r="O270" s="26">
        <f t="shared" si="6"/>
        <v>1.7328969432740999</v>
      </c>
    </row>
    <row r="271" spans="14:15" ht="13" x14ac:dyDescent="0.15">
      <c r="N271" s="38">
        <v>4035</v>
      </c>
      <c r="O271" s="26">
        <f t="shared" si="6"/>
        <v>1.7335013005019286</v>
      </c>
    </row>
    <row r="272" spans="14:15" ht="13" x14ac:dyDescent="0.15">
      <c r="N272" s="38">
        <v>4050</v>
      </c>
      <c r="O272" s="26">
        <f t="shared" si="6"/>
        <v>1.7341037969853152</v>
      </c>
    </row>
    <row r="273" spans="14:15" ht="13" x14ac:dyDescent="0.15">
      <c r="N273" s="38">
        <v>4065</v>
      </c>
      <c r="O273" s="26">
        <f t="shared" si="6"/>
        <v>1.734704440448068</v>
      </c>
    </row>
    <row r="274" spans="14:15" ht="13" x14ac:dyDescent="0.15">
      <c r="N274" s="38">
        <v>4080</v>
      </c>
      <c r="O274" s="26">
        <f t="shared" si="6"/>
        <v>1.7353032385818654</v>
      </c>
    </row>
    <row r="275" spans="14:15" ht="13" x14ac:dyDescent="0.15">
      <c r="N275" s="38">
        <v>4095</v>
      </c>
      <c r="O275" s="26">
        <f t="shared" si="6"/>
        <v>1.7359001990463865</v>
      </c>
    </row>
    <row r="276" spans="14:15" ht="13" x14ac:dyDescent="0.15">
      <c r="N276" s="38">
        <v>4110</v>
      </c>
      <c r="O276" s="26">
        <f t="shared" si="6"/>
        <v>1.7364953294694514</v>
      </c>
    </row>
    <row r="277" spans="14:15" ht="13" x14ac:dyDescent="0.15">
      <c r="N277" s="38">
        <v>4125</v>
      </c>
      <c r="O277" s="26">
        <f t="shared" si="6"/>
        <v>1.7370886374471466</v>
      </c>
    </row>
    <row r="278" spans="14:15" ht="13" x14ac:dyDescent="0.15">
      <c r="N278" s="38">
        <v>4140</v>
      </c>
      <c r="O278" s="26">
        <f t="shared" si="6"/>
        <v>1.7376801305439589</v>
      </c>
    </row>
    <row r="279" spans="14:15" ht="13" x14ac:dyDescent="0.15">
      <c r="N279" s="38">
        <v>4155</v>
      </c>
      <c r="O279" s="26">
        <f t="shared" si="6"/>
        <v>1.7382698162929113</v>
      </c>
    </row>
    <row r="280" spans="14:15" ht="13" x14ac:dyDescent="0.15">
      <c r="N280" s="38">
        <v>4170</v>
      </c>
      <c r="O280" s="26">
        <f t="shared" si="6"/>
        <v>1.7388577021956868</v>
      </c>
    </row>
    <row r="281" spans="14:15" ht="13" x14ac:dyDescent="0.15">
      <c r="N281" s="38">
        <v>4185</v>
      </c>
      <c r="O281" s="26">
        <f t="shared" si="6"/>
        <v>1.7394437957227655</v>
      </c>
    </row>
    <row r="282" spans="14:15" ht="13" x14ac:dyDescent="0.15">
      <c r="N282" s="38">
        <v>4200</v>
      </c>
      <c r="O282" s="26">
        <f t="shared" si="6"/>
        <v>1.7400281043135468</v>
      </c>
    </row>
    <row r="283" spans="14:15" ht="13" x14ac:dyDescent="0.15">
      <c r="N283" s="38">
        <v>4215</v>
      </c>
      <c r="O283" s="26">
        <f t="shared" si="6"/>
        <v>1.7406106353764894</v>
      </c>
    </row>
    <row r="284" spans="14:15" ht="13" x14ac:dyDescent="0.15">
      <c r="N284" s="38">
        <v>4230</v>
      </c>
      <c r="O284" s="26">
        <f t="shared" si="6"/>
        <v>1.7411913962892287</v>
      </c>
    </row>
    <row r="285" spans="14:15" ht="13" x14ac:dyDescent="0.15">
      <c r="N285" s="38">
        <v>4245</v>
      </c>
      <c r="O285" s="26">
        <f t="shared" si="6"/>
        <v>1.7417703943987108</v>
      </c>
    </row>
    <row r="286" spans="14:15" ht="13" x14ac:dyDescent="0.15">
      <c r="N286" s="38">
        <v>4260</v>
      </c>
      <c r="O286" s="26">
        <f t="shared" si="6"/>
        <v>1.7423476370213224</v>
      </c>
    </row>
    <row r="287" spans="14:15" ht="13" x14ac:dyDescent="0.15">
      <c r="N287" s="38">
        <v>4275</v>
      </c>
      <c r="O287" s="26">
        <f t="shared" si="6"/>
        <v>1.7429231314430114</v>
      </c>
    </row>
    <row r="288" spans="14:15" ht="13" x14ac:dyDescent="0.15">
      <c r="N288" s="38">
        <v>4290</v>
      </c>
      <c r="O288" s="26">
        <f t="shared" si="6"/>
        <v>1.7434968849194181</v>
      </c>
    </row>
    <row r="289" spans="14:15" ht="13" x14ac:dyDescent="0.15">
      <c r="N289" s="38">
        <v>4305</v>
      </c>
      <c r="O289" s="26">
        <f t="shared" si="6"/>
        <v>1.7440689046760021</v>
      </c>
    </row>
    <row r="290" spans="14:15" ht="13" x14ac:dyDescent="0.15">
      <c r="N290" s="38">
        <v>4320</v>
      </c>
      <c r="O290" s="26">
        <f t="shared" si="6"/>
        <v>1.7446391979081648</v>
      </c>
    </row>
    <row r="291" spans="14:15" ht="13" x14ac:dyDescent="0.15">
      <c r="N291" s="38">
        <v>4335</v>
      </c>
      <c r="O291" s="26">
        <f t="shared" si="6"/>
        <v>1.7452077717813745</v>
      </c>
    </row>
    <row r="292" spans="14:15" ht="13" x14ac:dyDescent="0.15">
      <c r="N292" s="38">
        <v>4350</v>
      </c>
      <c r="O292" s="26">
        <f t="shared" si="6"/>
        <v>1.745774633431294</v>
      </c>
    </row>
    <row r="293" spans="14:15" ht="13" x14ac:dyDescent="0.15">
      <c r="N293" s="38">
        <v>4365</v>
      </c>
      <c r="O293" s="26">
        <f t="shared" si="6"/>
        <v>1.7463397899639004</v>
      </c>
    </row>
    <row r="294" spans="14:15" ht="13" x14ac:dyDescent="0.15">
      <c r="N294" s="38">
        <v>4380</v>
      </c>
      <c r="O294" s="26">
        <f t="shared" si="6"/>
        <v>1.746903248455614</v>
      </c>
    </row>
    <row r="295" spans="14:15" ht="13" x14ac:dyDescent="0.15">
      <c r="N295" s="38">
        <v>4395</v>
      </c>
      <c r="O295" s="26">
        <f t="shared" si="6"/>
        <v>1.7474650159534146</v>
      </c>
    </row>
    <row r="296" spans="14:15" ht="13" x14ac:dyDescent="0.15">
      <c r="N296" s="38">
        <v>4410</v>
      </c>
      <c r="O296" s="26">
        <f t="shared" si="6"/>
        <v>1.7480250994749706</v>
      </c>
    </row>
    <row r="297" spans="14:15" ht="13" x14ac:dyDescent="0.15">
      <c r="N297" s="38">
        <v>4425</v>
      </c>
      <c r="O297" s="26">
        <f t="shared" si="6"/>
        <v>1.7485835060087549</v>
      </c>
    </row>
    <row r="298" spans="14:15" ht="13" x14ac:dyDescent="0.15">
      <c r="N298" s="38">
        <v>4440</v>
      </c>
      <c r="O298" s="26">
        <f t="shared" si="6"/>
        <v>1.7491402425141729</v>
      </c>
    </row>
    <row r="299" spans="14:15" ht="13" x14ac:dyDescent="0.15">
      <c r="N299" s="38">
        <v>4455</v>
      </c>
      <c r="O299" s="26">
        <f t="shared" si="6"/>
        <v>1.7496953159216755</v>
      </c>
    </row>
    <row r="300" spans="14:15" ht="13" x14ac:dyDescent="0.15">
      <c r="N300" s="38">
        <v>4470</v>
      </c>
      <c r="O300" s="26">
        <f t="shared" si="6"/>
        <v>1.7502487331328869</v>
      </c>
    </row>
    <row r="301" spans="14:15" ht="13" x14ac:dyDescent="0.15">
      <c r="N301" s="38">
        <v>4485</v>
      </c>
      <c r="O301" s="26">
        <f t="shared" si="6"/>
        <v>1.7508005010207217</v>
      </c>
    </row>
    <row r="302" spans="14:15" ht="13" x14ac:dyDescent="0.15">
      <c r="N302" s="38">
        <v>4500</v>
      </c>
      <c r="O302" s="26">
        <f t="shared" si="6"/>
        <v>1.7513506264294998</v>
      </c>
    </row>
    <row r="303" spans="14:15" ht="13" x14ac:dyDescent="0.15">
      <c r="N303" s="38">
        <v>4515</v>
      </c>
      <c r="O303" s="26">
        <f t="shared" si="6"/>
        <v>1.7518991161750757</v>
      </c>
    </row>
    <row r="304" spans="14:15" ht="13" x14ac:dyDescent="0.15">
      <c r="N304" s="38">
        <v>4530</v>
      </c>
      <c r="O304" s="26">
        <f t="shared" si="6"/>
        <v>1.752445977044947</v>
      </c>
    </row>
    <row r="305" spans="14:15" ht="13" x14ac:dyDescent="0.15">
      <c r="N305" s="38">
        <v>4545</v>
      </c>
      <c r="O305" s="26">
        <f t="shared" si="6"/>
        <v>1.7529912157983762</v>
      </c>
    </row>
    <row r="306" spans="14:15" ht="13" x14ac:dyDescent="0.15">
      <c r="N306" s="38">
        <v>4560</v>
      </c>
      <c r="O306" s="26">
        <f t="shared" si="6"/>
        <v>1.7535348391665107</v>
      </c>
    </row>
    <row r="307" spans="14:15" ht="13" x14ac:dyDescent="0.15">
      <c r="N307" s="38">
        <v>4575</v>
      </c>
      <c r="O307" s="26">
        <f t="shared" si="6"/>
        <v>1.7540768538524949</v>
      </c>
    </row>
    <row r="308" spans="14:15" ht="13" x14ac:dyDescent="0.15">
      <c r="N308" s="38">
        <v>4590</v>
      </c>
      <c r="O308" s="26">
        <f t="shared" si="6"/>
        <v>1.7546172665315884</v>
      </c>
    </row>
    <row r="309" spans="14:15" ht="13" x14ac:dyDescent="0.15">
      <c r="N309" s="38">
        <v>4605</v>
      </c>
      <c r="O309" s="26">
        <f t="shared" si="6"/>
        <v>1.7551560838512854</v>
      </c>
    </row>
    <row r="310" spans="14:15" ht="13" x14ac:dyDescent="0.15">
      <c r="N310" s="38">
        <v>4620</v>
      </c>
      <c r="O310" s="26">
        <f t="shared" si="6"/>
        <v>1.7556933124314247</v>
      </c>
    </row>
    <row r="311" spans="14:15" ht="13" x14ac:dyDescent="0.15">
      <c r="N311" s="38">
        <v>4635</v>
      </c>
      <c r="O311" s="26">
        <f t="shared" si="6"/>
        <v>1.7562289588643099</v>
      </c>
    </row>
    <row r="312" spans="14:15" ht="13" x14ac:dyDescent="0.15">
      <c r="N312" s="38">
        <v>4650</v>
      </c>
      <c r="O312" s="26">
        <f t="shared" si="6"/>
        <v>1.7567630297148202</v>
      </c>
    </row>
    <row r="313" spans="14:15" ht="13" x14ac:dyDescent="0.15">
      <c r="N313" s="38">
        <v>4665</v>
      </c>
      <c r="O313" s="26">
        <f t="shared" si="6"/>
        <v>1.7572955315205245</v>
      </c>
    </row>
    <row r="314" spans="14:15" ht="13" x14ac:dyDescent="0.15">
      <c r="N314" s="38">
        <v>4680</v>
      </c>
      <c r="O314" s="26">
        <f t="shared" si="6"/>
        <v>1.7578264707917981</v>
      </c>
    </row>
    <row r="315" spans="14:15" ht="13" x14ac:dyDescent="0.15">
      <c r="N315" s="38">
        <v>4695</v>
      </c>
      <c r="O315" s="26">
        <f t="shared" si="6"/>
        <v>1.7583558540119348</v>
      </c>
    </row>
    <row r="316" spans="14:15" ht="13" x14ac:dyDescent="0.15">
      <c r="N316" s="38">
        <v>4710</v>
      </c>
      <c r="O316" s="26">
        <f t="shared" si="6"/>
        <v>1.7588836876372556</v>
      </c>
    </row>
    <row r="317" spans="14:15" ht="13" x14ac:dyDescent="0.15">
      <c r="N317" s="38">
        <v>4725</v>
      </c>
      <c r="O317" s="26">
        <f t="shared" si="6"/>
        <v>1.7594099780972279</v>
      </c>
    </row>
    <row r="318" spans="14:15" ht="13" x14ac:dyDescent="0.15">
      <c r="N318" s="38">
        <v>4740</v>
      </c>
      <c r="O318" s="26">
        <f t="shared" si="6"/>
        <v>1.7599347317945693</v>
      </c>
    </row>
    <row r="319" spans="14:15" ht="13" x14ac:dyDescent="0.15">
      <c r="N319" s="38">
        <v>4755</v>
      </c>
      <c r="O319" s="26">
        <f t="shared" si="6"/>
        <v>1.760457955105367</v>
      </c>
    </row>
    <row r="320" spans="14:15" ht="13" x14ac:dyDescent="0.15">
      <c r="N320" s="38">
        <v>4770</v>
      </c>
      <c r="O320" s="26">
        <f t="shared" si="6"/>
        <v>1.7609796543791818</v>
      </c>
    </row>
    <row r="321" spans="14:15" ht="13" x14ac:dyDescent="0.15">
      <c r="N321" s="38">
        <v>4785</v>
      </c>
      <c r="O321" s="26">
        <f t="shared" si="6"/>
        <v>1.7614998359391629</v>
      </c>
    </row>
    <row r="322" spans="14:15" ht="13" x14ac:dyDescent="0.15">
      <c r="N322" s="38">
        <v>4800</v>
      </c>
      <c r="O322" s="26">
        <f t="shared" si="6"/>
        <v>1.7620185060821543</v>
      </c>
    </row>
    <row r="323" spans="14:15" ht="13" x14ac:dyDescent="0.15">
      <c r="N323" s="38">
        <v>4815</v>
      </c>
      <c r="O323" s="26">
        <f t="shared" ref="O323:O386" si="7">$B$22-($B$26*EXP(-$B$23*N323))-($B$27*EXP(-$B$24*N323))-($B$28*EXP(-$B$25*N323))</f>
        <v>1.7625356710788074</v>
      </c>
    </row>
    <row r="324" spans="14:15" ht="13" x14ac:dyDescent="0.15">
      <c r="N324" s="38">
        <v>4830</v>
      </c>
      <c r="O324" s="26">
        <f t="shared" si="7"/>
        <v>1.7630513371736871</v>
      </c>
    </row>
    <row r="325" spans="14:15" ht="13" x14ac:dyDescent="0.15">
      <c r="N325" s="38">
        <v>4845</v>
      </c>
      <c r="O325" s="26">
        <f t="shared" si="7"/>
        <v>1.7635655105853836</v>
      </c>
    </row>
    <row r="326" spans="14:15" ht="13" x14ac:dyDescent="0.15">
      <c r="N326" s="38">
        <v>4860</v>
      </c>
      <c r="O326" s="26">
        <f t="shared" si="7"/>
        <v>1.7640781975066187</v>
      </c>
    </row>
    <row r="327" spans="14:15" ht="13" x14ac:dyDescent="0.15">
      <c r="N327" s="38">
        <v>4875</v>
      </c>
      <c r="O327" s="26">
        <f t="shared" si="7"/>
        <v>1.7645894041043508</v>
      </c>
    </row>
    <row r="328" spans="14:15" ht="13" x14ac:dyDescent="0.15">
      <c r="N328" s="38">
        <v>4890</v>
      </c>
      <c r="O328" s="26">
        <f t="shared" si="7"/>
        <v>1.7650991365198871</v>
      </c>
    </row>
    <row r="329" spans="14:15" ht="13" x14ac:dyDescent="0.15">
      <c r="N329" s="38">
        <v>4905</v>
      </c>
      <c r="O329" s="26">
        <f t="shared" si="7"/>
        <v>1.765607400868987</v>
      </c>
    </row>
    <row r="330" spans="14:15" ht="13" x14ac:dyDescent="0.15">
      <c r="N330" s="38">
        <v>4920</v>
      </c>
      <c r="O330" s="26">
        <f t="shared" si="7"/>
        <v>1.7661142032419672</v>
      </c>
    </row>
    <row r="331" spans="14:15" ht="13" x14ac:dyDescent="0.15">
      <c r="N331" s="38">
        <v>4935</v>
      </c>
      <c r="O331" s="26">
        <f t="shared" si="7"/>
        <v>1.7666195497038144</v>
      </c>
    </row>
    <row r="332" spans="14:15" ht="13" x14ac:dyDescent="0.15">
      <c r="N332" s="38">
        <v>4950</v>
      </c>
      <c r="O332" s="26">
        <f t="shared" si="7"/>
        <v>1.7671234462942813</v>
      </c>
    </row>
    <row r="333" spans="14:15" ht="13" x14ac:dyDescent="0.15">
      <c r="N333" s="38">
        <v>4965</v>
      </c>
      <c r="O333" s="26">
        <f t="shared" si="7"/>
        <v>1.7676258990279976</v>
      </c>
    </row>
    <row r="334" spans="14:15" ht="13" x14ac:dyDescent="0.15">
      <c r="N334" s="38">
        <v>4980</v>
      </c>
      <c r="O334" s="26">
        <f t="shared" si="7"/>
        <v>1.7681269138945721</v>
      </c>
    </row>
    <row r="335" spans="14:15" ht="13" x14ac:dyDescent="0.15">
      <c r="N335" s="38">
        <v>4995</v>
      </c>
      <c r="O335" s="26">
        <f t="shared" si="7"/>
        <v>1.7686264968587002</v>
      </c>
    </row>
    <row r="336" spans="14:15" ht="13" x14ac:dyDescent="0.15">
      <c r="N336" s="38">
        <v>5010</v>
      </c>
      <c r="O336" s="26">
        <f t="shared" si="7"/>
        <v>1.7691246538602634</v>
      </c>
    </row>
    <row r="337" spans="14:15" ht="13" x14ac:dyDescent="0.15">
      <c r="N337" s="38">
        <v>5025</v>
      </c>
      <c r="O337" s="26">
        <f t="shared" si="7"/>
        <v>1.7696213908144323</v>
      </c>
    </row>
    <row r="338" spans="14:15" ht="13" x14ac:dyDescent="0.15">
      <c r="N338" s="38">
        <v>5040</v>
      </c>
      <c r="O338" s="26">
        <f t="shared" si="7"/>
        <v>1.7701167136117748</v>
      </c>
    </row>
    <row r="339" spans="14:15" ht="13" x14ac:dyDescent="0.15">
      <c r="N339" s="38">
        <v>5055</v>
      </c>
      <c r="O339" s="26">
        <f t="shared" si="7"/>
        <v>1.7706106281183525</v>
      </c>
    </row>
    <row r="340" spans="14:15" ht="13" x14ac:dyDescent="0.15">
      <c r="N340" s="38">
        <v>5070</v>
      </c>
      <c r="O340" s="26">
        <f t="shared" si="7"/>
        <v>1.7711031401758257</v>
      </c>
    </row>
    <row r="341" spans="14:15" ht="13" x14ac:dyDescent="0.15">
      <c r="N341" s="38">
        <v>5085</v>
      </c>
      <c r="O341" s="26">
        <f t="shared" si="7"/>
        <v>1.7715942556015545</v>
      </c>
    </row>
    <row r="342" spans="14:15" ht="13" x14ac:dyDescent="0.15">
      <c r="N342" s="38">
        <v>5100</v>
      </c>
      <c r="O342" s="26">
        <f t="shared" si="7"/>
        <v>1.7720839801886976</v>
      </c>
    </row>
    <row r="343" spans="14:15" ht="13" x14ac:dyDescent="0.15">
      <c r="N343" s="38">
        <v>5115</v>
      </c>
      <c r="O343" s="26">
        <f t="shared" si="7"/>
        <v>1.7725723197063177</v>
      </c>
    </row>
    <row r="344" spans="14:15" ht="13" x14ac:dyDescent="0.15">
      <c r="N344" s="38">
        <v>5130</v>
      </c>
      <c r="O344" s="26">
        <f t="shared" si="7"/>
        <v>1.7730592798994786</v>
      </c>
    </row>
    <row r="345" spans="14:15" ht="13" x14ac:dyDescent="0.15">
      <c r="N345" s="38">
        <v>5145</v>
      </c>
      <c r="O345" s="26">
        <f t="shared" si="7"/>
        <v>1.7735448664893445</v>
      </c>
    </row>
    <row r="346" spans="14:15" ht="13" x14ac:dyDescent="0.15">
      <c r="N346" s="38">
        <v>5160</v>
      </c>
      <c r="O346" s="26">
        <f t="shared" si="7"/>
        <v>1.7740290851732805</v>
      </c>
    </row>
    <row r="347" spans="14:15" ht="13" x14ac:dyDescent="0.15">
      <c r="N347" s="38">
        <v>5175</v>
      </c>
      <c r="O347" s="26">
        <f t="shared" si="7"/>
        <v>1.7745119416249509</v>
      </c>
    </row>
    <row r="348" spans="14:15" ht="13" x14ac:dyDescent="0.15">
      <c r="N348" s="38">
        <v>5190</v>
      </c>
      <c r="O348" s="26">
        <f t="shared" si="7"/>
        <v>1.7749934414944208</v>
      </c>
    </row>
    <row r="349" spans="14:15" ht="13" x14ac:dyDescent="0.15">
      <c r="N349" s="38">
        <v>5205</v>
      </c>
      <c r="O349" s="26">
        <f t="shared" si="7"/>
        <v>1.7754735904082493</v>
      </c>
    </row>
    <row r="350" spans="14:15" ht="13" x14ac:dyDescent="0.15">
      <c r="N350" s="38">
        <v>5220</v>
      </c>
      <c r="O350" s="26">
        <f t="shared" si="7"/>
        <v>1.7759523939695896</v>
      </c>
    </row>
    <row r="351" spans="14:15" ht="13" x14ac:dyDescent="0.15">
      <c r="N351" s="38">
        <v>5235</v>
      </c>
      <c r="O351" s="26">
        <f t="shared" si="7"/>
        <v>1.7764298577582887</v>
      </c>
    </row>
    <row r="352" spans="14:15" ht="13" x14ac:dyDescent="0.15">
      <c r="N352" s="38">
        <v>5250</v>
      </c>
      <c r="O352" s="26">
        <f t="shared" si="7"/>
        <v>1.7769059873309825</v>
      </c>
    </row>
    <row r="353" spans="14:15" ht="13" x14ac:dyDescent="0.15">
      <c r="N353" s="38">
        <v>5265</v>
      </c>
      <c r="O353" s="26">
        <f t="shared" si="7"/>
        <v>1.7773807882211887</v>
      </c>
    </row>
    <row r="354" spans="14:15" ht="13" x14ac:dyDescent="0.15">
      <c r="N354" s="38">
        <v>5280</v>
      </c>
      <c r="O354" s="26">
        <f t="shared" si="7"/>
        <v>1.7778542659394105</v>
      </c>
    </row>
    <row r="355" spans="14:15" ht="13" x14ac:dyDescent="0.15">
      <c r="N355" s="38">
        <v>5295</v>
      </c>
      <c r="O355" s="26">
        <f t="shared" si="7"/>
        <v>1.7783264259732254</v>
      </c>
    </row>
    <row r="356" spans="14:15" ht="13" x14ac:dyDescent="0.15">
      <c r="N356" s="38">
        <v>5310</v>
      </c>
      <c r="O356" s="26">
        <f t="shared" si="7"/>
        <v>1.7787972737873838</v>
      </c>
    </row>
    <row r="357" spans="14:15" ht="13" x14ac:dyDescent="0.15">
      <c r="N357" s="38">
        <v>5325</v>
      </c>
      <c r="O357" s="26">
        <f t="shared" si="7"/>
        <v>1.7792668148239041</v>
      </c>
    </row>
    <row r="358" spans="14:15" ht="13" x14ac:dyDescent="0.15">
      <c r="N358" s="38">
        <v>5340</v>
      </c>
      <c r="O358" s="26">
        <f t="shared" si="7"/>
        <v>1.7797350545021677</v>
      </c>
    </row>
    <row r="359" spans="14:15" ht="13" x14ac:dyDescent="0.15">
      <c r="N359" s="38">
        <v>5355</v>
      </c>
      <c r="O359" s="26">
        <f t="shared" si="7"/>
        <v>1.7802019982190096</v>
      </c>
    </row>
    <row r="360" spans="14:15" ht="13" x14ac:dyDescent="0.15">
      <c r="N360" s="38">
        <v>5370</v>
      </c>
      <c r="O360" s="26">
        <f t="shared" si="7"/>
        <v>1.7806676513488169</v>
      </c>
    </row>
    <row r="361" spans="14:15" ht="13" x14ac:dyDescent="0.15">
      <c r="N361" s="38">
        <v>5385</v>
      </c>
      <c r="O361" s="26">
        <f t="shared" si="7"/>
        <v>1.7811320192436204</v>
      </c>
    </row>
    <row r="362" spans="14:15" ht="13" x14ac:dyDescent="0.15">
      <c r="N362" s="38">
        <v>5400</v>
      </c>
      <c r="O362" s="26">
        <f t="shared" si="7"/>
        <v>1.7815951072331853</v>
      </c>
    </row>
    <row r="363" spans="14:15" ht="13" x14ac:dyDescent="0.15">
      <c r="N363" s="38">
        <v>5415</v>
      </c>
      <c r="O363" s="26">
        <f t="shared" si="7"/>
        <v>1.7820569206251049</v>
      </c>
    </row>
    <row r="364" spans="14:15" ht="13" x14ac:dyDescent="0.15">
      <c r="N364" s="38">
        <v>5430</v>
      </c>
      <c r="O364" s="26">
        <f t="shared" si="7"/>
        <v>1.782517464704898</v>
      </c>
    </row>
    <row r="365" spans="14:15" ht="13" x14ac:dyDescent="0.15">
      <c r="N365" s="38">
        <v>5445</v>
      </c>
      <c r="O365" s="26">
        <f t="shared" si="7"/>
        <v>1.7829767447360938</v>
      </c>
    </row>
    <row r="366" spans="14:15" ht="13" x14ac:dyDescent="0.15">
      <c r="N366" s="38">
        <v>5460</v>
      </c>
      <c r="O366" s="26">
        <f t="shared" si="7"/>
        <v>1.783434765960326</v>
      </c>
    </row>
    <row r="367" spans="14:15" ht="13" x14ac:dyDescent="0.15">
      <c r="N367" s="38">
        <v>5475</v>
      </c>
      <c r="O367" s="26">
        <f t="shared" si="7"/>
        <v>1.7838915335974219</v>
      </c>
    </row>
    <row r="368" spans="14:15" ht="13" x14ac:dyDescent="0.15">
      <c r="N368" s="38">
        <v>5490</v>
      </c>
      <c r="O368" s="26">
        <f t="shared" si="7"/>
        <v>1.7843470528454999</v>
      </c>
    </row>
    <row r="369" spans="14:15" ht="13" x14ac:dyDescent="0.15">
      <c r="N369" s="38">
        <v>5505</v>
      </c>
      <c r="O369" s="26">
        <f t="shared" si="7"/>
        <v>1.784801328881052</v>
      </c>
    </row>
    <row r="370" spans="14:15" ht="13" x14ac:dyDescent="0.15">
      <c r="N370" s="38">
        <v>5520</v>
      </c>
      <c r="O370" s="26">
        <f t="shared" si="7"/>
        <v>1.7852543668590366</v>
      </c>
    </row>
    <row r="371" spans="14:15" ht="13" x14ac:dyDescent="0.15">
      <c r="N371" s="38">
        <v>5535</v>
      </c>
      <c r="O371" s="26">
        <f t="shared" si="7"/>
        <v>1.7857061719129685</v>
      </c>
    </row>
    <row r="372" spans="14:15" ht="13" x14ac:dyDescent="0.15">
      <c r="N372" s="38">
        <v>5550</v>
      </c>
      <c r="O372" s="26">
        <f t="shared" si="7"/>
        <v>1.7861567491550074</v>
      </c>
    </row>
    <row r="373" spans="14:15" ht="13" x14ac:dyDescent="0.15">
      <c r="N373" s="38">
        <v>5565</v>
      </c>
      <c r="O373" s="26">
        <f t="shared" si="7"/>
        <v>1.7866061036760499</v>
      </c>
    </row>
    <row r="374" spans="14:15" ht="13" x14ac:dyDescent="0.15">
      <c r="N374" s="38">
        <v>5580</v>
      </c>
      <c r="O374" s="26">
        <f t="shared" si="7"/>
        <v>1.787054240545813</v>
      </c>
    </row>
    <row r="375" spans="14:15" ht="13" x14ac:dyDescent="0.15">
      <c r="N375" s="38">
        <v>5595</v>
      </c>
      <c r="O375" s="26">
        <f t="shared" si="7"/>
        <v>1.787501164812924</v>
      </c>
    </row>
    <row r="376" spans="14:15" ht="13" x14ac:dyDescent="0.15">
      <c r="N376" s="38">
        <v>5610</v>
      </c>
      <c r="O376" s="26">
        <f t="shared" si="7"/>
        <v>1.7879468815050092</v>
      </c>
    </row>
    <row r="377" spans="14:15" ht="13" x14ac:dyDescent="0.15">
      <c r="N377" s="38">
        <v>5625</v>
      </c>
      <c r="O377" s="26">
        <f t="shared" si="7"/>
        <v>1.7883913956287802</v>
      </c>
    </row>
    <row r="378" spans="14:15" ht="13" x14ac:dyDescent="0.15">
      <c r="N378" s="38">
        <v>5640</v>
      </c>
      <c r="O378" s="26">
        <f t="shared" si="7"/>
        <v>1.788834712170126</v>
      </c>
    </row>
    <row r="379" spans="14:15" ht="13" x14ac:dyDescent="0.15">
      <c r="N379" s="38">
        <v>5655</v>
      </c>
      <c r="O379" s="26">
        <f t="shared" si="7"/>
        <v>1.7892768360941869</v>
      </c>
    </row>
    <row r="380" spans="14:15" ht="13" x14ac:dyDescent="0.15">
      <c r="N380" s="38">
        <v>5670</v>
      </c>
      <c r="O380" s="26">
        <f t="shared" si="7"/>
        <v>1.7897177723454547</v>
      </c>
    </row>
    <row r="381" spans="14:15" ht="13" x14ac:dyDescent="0.15">
      <c r="N381" s="38">
        <v>5685</v>
      </c>
      <c r="O381" s="26">
        <f t="shared" si="7"/>
        <v>1.7901575258478539</v>
      </c>
    </row>
    <row r="382" spans="14:15" ht="13" x14ac:dyDescent="0.15">
      <c r="N382" s="38">
        <v>5700</v>
      </c>
      <c r="O382" s="26">
        <f t="shared" si="7"/>
        <v>1.7905961015048213</v>
      </c>
    </row>
    <row r="383" spans="14:15" ht="13" x14ac:dyDescent="0.15">
      <c r="N383" s="38">
        <v>5715</v>
      </c>
      <c r="O383" s="26">
        <f t="shared" si="7"/>
        <v>1.7910335041994001</v>
      </c>
    </row>
    <row r="384" spans="14:15" ht="13" x14ac:dyDescent="0.15">
      <c r="N384" s="38">
        <v>5730</v>
      </c>
      <c r="O384" s="26">
        <f t="shared" si="7"/>
        <v>1.7914697387943184</v>
      </c>
    </row>
    <row r="385" spans="14:15" ht="13" x14ac:dyDescent="0.15">
      <c r="N385" s="38">
        <v>5745</v>
      </c>
      <c r="O385" s="26">
        <f t="shared" si="7"/>
        <v>1.7919048101320794</v>
      </c>
    </row>
    <row r="386" spans="14:15" ht="13" x14ac:dyDescent="0.15">
      <c r="N386" s="38">
        <v>5760</v>
      </c>
      <c r="O386" s="26">
        <f t="shared" si="7"/>
        <v>1.7923387230350372</v>
      </c>
    </row>
    <row r="387" spans="14:15" ht="13" x14ac:dyDescent="0.15">
      <c r="N387" s="38">
        <v>5775</v>
      </c>
      <c r="O387" s="26">
        <f t="shared" ref="O387:O450" si="8">$B$22-($B$26*EXP(-$B$23*N387))-($B$27*EXP(-$B$24*N387))-($B$28*EXP(-$B$25*N387))</f>
        <v>1.7927714823054899</v>
      </c>
    </row>
    <row r="388" spans="14:15" ht="13" x14ac:dyDescent="0.15">
      <c r="N388" s="38">
        <v>5790</v>
      </c>
      <c r="O388" s="26">
        <f t="shared" si="8"/>
        <v>1.7932030927257587</v>
      </c>
    </row>
    <row r="389" spans="14:15" ht="13" x14ac:dyDescent="0.15">
      <c r="N389" s="38">
        <v>5805</v>
      </c>
      <c r="O389" s="26">
        <f t="shared" si="8"/>
        <v>1.7936335590582679</v>
      </c>
    </row>
    <row r="390" spans="14:15" ht="13" x14ac:dyDescent="0.15">
      <c r="N390" s="38">
        <v>5820</v>
      </c>
      <c r="O390" s="26">
        <f t="shared" si="8"/>
        <v>1.7940628860456327</v>
      </c>
    </row>
    <row r="391" spans="14:15" ht="13" x14ac:dyDescent="0.15">
      <c r="N391" s="38">
        <v>5835</v>
      </c>
      <c r="O391" s="26">
        <f t="shared" si="8"/>
        <v>1.7944910784107417</v>
      </c>
    </row>
    <row r="392" spans="14:15" ht="13" x14ac:dyDescent="0.15">
      <c r="N392" s="38">
        <v>5850</v>
      </c>
      <c r="O392" s="26">
        <f t="shared" si="8"/>
        <v>1.7949181408568329</v>
      </c>
    </row>
    <row r="393" spans="14:15" ht="13" x14ac:dyDescent="0.15">
      <c r="N393" s="38">
        <v>5865</v>
      </c>
      <c r="O393" s="26">
        <f t="shared" si="8"/>
        <v>1.7953440780675844</v>
      </c>
    </row>
    <row r="394" spans="14:15" ht="13" x14ac:dyDescent="0.15">
      <c r="N394" s="38">
        <v>5880</v>
      </c>
      <c r="O394" s="26">
        <f t="shared" si="8"/>
        <v>1.7957688947071864</v>
      </c>
    </row>
    <row r="395" spans="14:15" ht="13" x14ac:dyDescent="0.15">
      <c r="N395" s="38">
        <v>5895</v>
      </c>
      <c r="O395" s="26">
        <f t="shared" si="8"/>
        <v>1.7961925954204299</v>
      </c>
    </row>
    <row r="396" spans="14:15" ht="13" x14ac:dyDescent="0.15">
      <c r="N396" s="38">
        <v>5910</v>
      </c>
      <c r="O396" s="26">
        <f t="shared" si="8"/>
        <v>1.7966151848327829</v>
      </c>
    </row>
    <row r="397" spans="14:15" ht="13" x14ac:dyDescent="0.15">
      <c r="N397" s="38">
        <v>5925</v>
      </c>
      <c r="O397" s="26">
        <f t="shared" si="8"/>
        <v>1.7970366675504739</v>
      </c>
    </row>
    <row r="398" spans="14:15" ht="13" x14ac:dyDescent="0.15">
      <c r="N398" s="38">
        <v>5940</v>
      </c>
      <c r="O398" s="26">
        <f t="shared" si="8"/>
        <v>1.7974570481605667</v>
      </c>
    </row>
    <row r="399" spans="14:15" ht="13" x14ac:dyDescent="0.15">
      <c r="N399" s="38">
        <v>5955</v>
      </c>
      <c r="O399" s="26">
        <f t="shared" si="8"/>
        <v>1.7978763312310466</v>
      </c>
    </row>
    <row r="400" spans="14:15" ht="13" x14ac:dyDescent="0.15">
      <c r="N400" s="38">
        <v>5970</v>
      </c>
      <c r="O400" s="26">
        <f t="shared" si="8"/>
        <v>1.798294521310897</v>
      </c>
    </row>
    <row r="401" spans="14:15" ht="13" x14ac:dyDescent="0.15">
      <c r="N401" s="38">
        <v>5985</v>
      </c>
      <c r="O401" s="26">
        <f t="shared" si="8"/>
        <v>1.7987116229301758</v>
      </c>
    </row>
    <row r="402" spans="14:15" ht="13" x14ac:dyDescent="0.15">
      <c r="N402" s="38">
        <v>6000</v>
      </c>
      <c r="O402" s="26">
        <f t="shared" si="8"/>
        <v>1.7991276406001004</v>
      </c>
    </row>
    <row r="403" spans="14:15" ht="13" x14ac:dyDescent="0.15">
      <c r="N403" s="38">
        <v>6015</v>
      </c>
      <c r="O403" s="26">
        <f t="shared" si="8"/>
        <v>1.7995425788131172</v>
      </c>
    </row>
    <row r="404" spans="14:15" ht="13" x14ac:dyDescent="0.15">
      <c r="N404" s="38">
        <v>6030</v>
      </c>
      <c r="O404" s="26">
        <f t="shared" si="8"/>
        <v>1.7999564420429897</v>
      </c>
    </row>
    <row r="405" spans="14:15" ht="13" x14ac:dyDescent="0.15">
      <c r="N405" s="38">
        <v>6045</v>
      </c>
      <c r="O405" s="26">
        <f t="shared" si="8"/>
        <v>1.8003692347448697</v>
      </c>
    </row>
    <row r="406" spans="14:15" ht="13" x14ac:dyDescent="0.15">
      <c r="N406" s="38">
        <v>6060</v>
      </c>
      <c r="O406" s="26">
        <f t="shared" si="8"/>
        <v>1.8007809613553745</v>
      </c>
    </row>
    <row r="407" spans="14:15" ht="13" x14ac:dyDescent="0.15">
      <c r="N407" s="38">
        <v>6075</v>
      </c>
      <c r="O407" s="26">
        <f t="shared" si="8"/>
        <v>1.8011916262926659</v>
      </c>
    </row>
    <row r="408" spans="14:15" ht="13" x14ac:dyDescent="0.15">
      <c r="N408" s="38">
        <v>6090</v>
      </c>
      <c r="O408" s="26">
        <f t="shared" si="8"/>
        <v>1.8016012339565304</v>
      </c>
    </row>
    <row r="409" spans="14:15" ht="13" x14ac:dyDescent="0.15">
      <c r="N409" s="38">
        <v>6105</v>
      </c>
      <c r="O409" s="26">
        <f t="shared" si="8"/>
        <v>1.8020097887284487</v>
      </c>
    </row>
    <row r="410" spans="14:15" ht="13" x14ac:dyDescent="0.15">
      <c r="N410" s="38">
        <v>6120</v>
      </c>
      <c r="O410" s="26">
        <f t="shared" si="8"/>
        <v>1.8024172949716766</v>
      </c>
    </row>
    <row r="411" spans="14:15" ht="13" x14ac:dyDescent="0.15">
      <c r="N411" s="38">
        <v>6135</v>
      </c>
      <c r="O411" s="26">
        <f t="shared" si="8"/>
        <v>1.8028237570313186</v>
      </c>
    </row>
    <row r="412" spans="14:15" ht="13" x14ac:dyDescent="0.15">
      <c r="N412" s="38">
        <v>6150</v>
      </c>
      <c r="O412" s="26">
        <f t="shared" si="8"/>
        <v>1.803229179234406</v>
      </c>
    </row>
    <row r="413" spans="14:15" ht="13" x14ac:dyDescent="0.15">
      <c r="N413" s="38">
        <v>6165</v>
      </c>
      <c r="O413" s="26">
        <f t="shared" si="8"/>
        <v>1.8036335658899683</v>
      </c>
    </row>
    <row r="414" spans="14:15" ht="13" x14ac:dyDescent="0.15">
      <c r="N414" s="38">
        <v>6180</v>
      </c>
      <c r="O414" s="26">
        <f t="shared" si="8"/>
        <v>1.8040369212891116</v>
      </c>
    </row>
    <row r="415" spans="14:15" ht="13" x14ac:dyDescent="0.15">
      <c r="N415" s="38">
        <v>6195</v>
      </c>
      <c r="O415" s="26">
        <f t="shared" si="8"/>
        <v>1.8044392497050916</v>
      </c>
    </row>
    <row r="416" spans="14:15" ht="13" x14ac:dyDescent="0.15">
      <c r="N416" s="38">
        <v>6210</v>
      </c>
      <c r="O416" s="26">
        <f t="shared" si="8"/>
        <v>1.8048405553933868</v>
      </c>
    </row>
    <row r="417" spans="14:15" ht="13" x14ac:dyDescent="0.15">
      <c r="N417" s="38">
        <v>6225</v>
      </c>
      <c r="O417" s="26">
        <f t="shared" si="8"/>
        <v>1.8052408425917754</v>
      </c>
    </row>
    <row r="418" spans="14:15" ht="13" x14ac:dyDescent="0.15">
      <c r="N418" s="38">
        <v>6240</v>
      </c>
      <c r="O418" s="26">
        <f t="shared" si="8"/>
        <v>1.805640115520406</v>
      </c>
    </row>
    <row r="419" spans="14:15" ht="13" x14ac:dyDescent="0.15">
      <c r="N419" s="38">
        <v>6255</v>
      </c>
      <c r="O419" s="26">
        <f t="shared" si="8"/>
        <v>1.8060383783818725</v>
      </c>
    </row>
    <row r="420" spans="14:15" ht="13" x14ac:dyDescent="0.15">
      <c r="N420" s="38">
        <v>6270</v>
      </c>
      <c r="O420" s="26">
        <f t="shared" si="8"/>
        <v>1.8064356353612858</v>
      </c>
    </row>
    <row r="421" spans="14:15" ht="13" x14ac:dyDescent="0.15">
      <c r="N421" s="38">
        <v>6285</v>
      </c>
      <c r="O421" s="26">
        <f t="shared" si="8"/>
        <v>1.8068318906263494</v>
      </c>
    </row>
    <row r="422" spans="14:15" ht="13" x14ac:dyDescent="0.15">
      <c r="N422" s="38">
        <v>6300</v>
      </c>
      <c r="O422" s="26">
        <f t="shared" si="8"/>
        <v>1.8072271483274287</v>
      </c>
    </row>
    <row r="423" spans="14:15" ht="13" x14ac:dyDescent="0.15">
      <c r="N423" s="38">
        <v>6315</v>
      </c>
      <c r="O423" s="26">
        <f t="shared" si="8"/>
        <v>1.8076214125976211</v>
      </c>
    </row>
    <row r="424" spans="14:15" ht="13" x14ac:dyDescent="0.15">
      <c r="N424" s="38">
        <v>6330</v>
      </c>
      <c r="O424" s="26">
        <f t="shared" si="8"/>
        <v>1.8080146875528396</v>
      </c>
    </row>
    <row r="425" spans="14:15" ht="13" x14ac:dyDescent="0.15">
      <c r="N425" s="38">
        <v>6345</v>
      </c>
      <c r="O425" s="26">
        <f t="shared" si="8"/>
        <v>1.8084069772918658</v>
      </c>
    </row>
    <row r="426" spans="14:15" ht="13" x14ac:dyDescent="0.15">
      <c r="N426" s="38">
        <v>6360</v>
      </c>
      <c r="O426" s="26">
        <f t="shared" si="8"/>
        <v>1.8087982858964375</v>
      </c>
    </row>
    <row r="427" spans="14:15" ht="13" x14ac:dyDescent="0.15">
      <c r="N427" s="38">
        <v>6375</v>
      </c>
      <c r="O427" s="26">
        <f t="shared" si="8"/>
        <v>1.8091886174313112</v>
      </c>
    </row>
    <row r="428" spans="14:15" ht="13" x14ac:dyDescent="0.15">
      <c r="N428" s="38">
        <v>6390</v>
      </c>
      <c r="O428" s="26">
        <f t="shared" si="8"/>
        <v>1.809577975944336</v>
      </c>
    </row>
    <row r="429" spans="14:15" ht="13" x14ac:dyDescent="0.15">
      <c r="N429" s="38">
        <v>6405</v>
      </c>
      <c r="O429" s="26">
        <f t="shared" si="8"/>
        <v>1.8099663654665195</v>
      </c>
    </row>
    <row r="430" spans="14:15" ht="13" x14ac:dyDescent="0.15">
      <c r="N430" s="38">
        <v>6420</v>
      </c>
      <c r="O430" s="26">
        <f t="shared" si="8"/>
        <v>1.8103537900121029</v>
      </c>
    </row>
    <row r="431" spans="14:15" ht="13" x14ac:dyDescent="0.15">
      <c r="N431" s="38">
        <v>6435</v>
      </c>
      <c r="O431" s="26">
        <f t="shared" si="8"/>
        <v>1.810740253578631</v>
      </c>
    </row>
    <row r="432" spans="14:15" ht="13" x14ac:dyDescent="0.15">
      <c r="N432" s="38">
        <v>6450</v>
      </c>
      <c r="O432" s="26">
        <f t="shared" si="8"/>
        <v>1.8111257601470161</v>
      </c>
    </row>
    <row r="433" spans="14:15" ht="13" x14ac:dyDescent="0.15">
      <c r="N433" s="38">
        <v>6465</v>
      </c>
      <c r="O433" s="26">
        <f t="shared" si="8"/>
        <v>1.8115103136816115</v>
      </c>
    </row>
    <row r="434" spans="14:15" ht="13" x14ac:dyDescent="0.15">
      <c r="N434" s="38">
        <v>6480</v>
      </c>
      <c r="O434" s="26">
        <f t="shared" si="8"/>
        <v>1.8118939181302798</v>
      </c>
    </row>
    <row r="435" spans="14:15" ht="13" x14ac:dyDescent="0.15">
      <c r="N435" s="38">
        <v>6495</v>
      </c>
      <c r="O435" s="26">
        <f t="shared" si="8"/>
        <v>1.8122765774244636</v>
      </c>
    </row>
    <row r="436" spans="14:15" ht="13" x14ac:dyDescent="0.15">
      <c r="N436" s="38">
        <v>6510</v>
      </c>
      <c r="O436" s="26">
        <f t="shared" si="8"/>
        <v>1.8126582954792472</v>
      </c>
    </row>
    <row r="437" spans="14:15" ht="13" x14ac:dyDescent="0.15">
      <c r="N437" s="38">
        <v>6525</v>
      </c>
      <c r="O437" s="26">
        <f t="shared" si="8"/>
        <v>1.813039076193431</v>
      </c>
    </row>
    <row r="438" spans="14:15" ht="13" x14ac:dyDescent="0.15">
      <c r="N438" s="38">
        <v>6540</v>
      </c>
      <c r="O438" s="26">
        <f t="shared" si="8"/>
        <v>1.8134189234495981</v>
      </c>
    </row>
    <row r="439" spans="14:15" ht="13" x14ac:dyDescent="0.15">
      <c r="N439" s="38">
        <v>6555</v>
      </c>
      <c r="O439" s="26">
        <f t="shared" si="8"/>
        <v>1.8137978411141766</v>
      </c>
    </row>
    <row r="440" spans="14:15" ht="13" x14ac:dyDescent="0.15">
      <c r="N440" s="38">
        <v>6570</v>
      </c>
      <c r="O440" s="26">
        <f t="shared" si="8"/>
        <v>1.8141758330375168</v>
      </c>
    </row>
    <row r="441" spans="14:15" ht="13" x14ac:dyDescent="0.15">
      <c r="N441" s="38">
        <v>6585</v>
      </c>
      <c r="O441" s="26">
        <f t="shared" si="8"/>
        <v>1.8145529030539489</v>
      </c>
    </row>
    <row r="442" spans="14:15" ht="13" x14ac:dyDescent="0.15">
      <c r="N442" s="38">
        <v>6600</v>
      </c>
      <c r="O442" s="26">
        <f t="shared" si="8"/>
        <v>1.8149290549818522</v>
      </c>
    </row>
    <row r="443" spans="14:15" ht="13" x14ac:dyDescent="0.15">
      <c r="N443" s="38">
        <v>6615</v>
      </c>
      <c r="O443" s="26">
        <f t="shared" si="8"/>
        <v>1.8153042926237246</v>
      </c>
    </row>
    <row r="444" spans="14:15" ht="13" x14ac:dyDescent="0.15">
      <c r="N444" s="38">
        <v>6630</v>
      </c>
      <c r="O444" s="26">
        <f t="shared" si="8"/>
        <v>1.8156786197662447</v>
      </c>
    </row>
    <row r="445" spans="14:15" ht="13" x14ac:dyDescent="0.15">
      <c r="N445" s="38">
        <v>6645</v>
      </c>
      <c r="O445" s="26">
        <f t="shared" si="8"/>
        <v>1.8160520401803391</v>
      </c>
    </row>
    <row r="446" spans="14:15" ht="13" x14ac:dyDescent="0.15">
      <c r="N446" s="38">
        <v>6660</v>
      </c>
      <c r="O446" s="26">
        <f t="shared" si="8"/>
        <v>1.8164245576212492</v>
      </c>
    </row>
    <row r="447" spans="14:15" ht="13" x14ac:dyDescent="0.15">
      <c r="N447" s="38">
        <v>6675</v>
      </c>
      <c r="O447" s="26">
        <f t="shared" si="8"/>
        <v>1.8167961758285944</v>
      </c>
    </row>
    <row r="448" spans="14:15" ht="13" x14ac:dyDescent="0.15">
      <c r="N448" s="38">
        <v>6690</v>
      </c>
      <c r="O448" s="26">
        <f t="shared" si="8"/>
        <v>1.8171668985264375</v>
      </c>
    </row>
    <row r="449" spans="14:15" ht="13" x14ac:dyDescent="0.15">
      <c r="N449" s="38">
        <v>6705</v>
      </c>
      <c r="O449" s="26">
        <f t="shared" si="8"/>
        <v>1.8175367294233524</v>
      </c>
    </row>
    <row r="450" spans="14:15" ht="13" x14ac:dyDescent="0.15">
      <c r="N450" s="38">
        <v>6720</v>
      </c>
      <c r="O450" s="26">
        <f t="shared" si="8"/>
        <v>1.8179056722124818</v>
      </c>
    </row>
    <row r="451" spans="14:15" ht="13" x14ac:dyDescent="0.15">
      <c r="N451" s="38">
        <v>6735</v>
      </c>
      <c r="O451" s="26">
        <f t="shared" ref="O451:O514" si="9">$B$22-($B$26*EXP(-$B$23*N451))-($B$27*EXP(-$B$24*N451))-($B$28*EXP(-$B$25*N451))</f>
        <v>1.8182737305716108</v>
      </c>
    </row>
    <row r="452" spans="14:15" ht="13" x14ac:dyDescent="0.15">
      <c r="N452" s="38">
        <v>6750</v>
      </c>
      <c r="O452" s="26">
        <f t="shared" si="9"/>
        <v>1.8186409081632204</v>
      </c>
    </row>
    <row r="453" spans="14:15" ht="13" x14ac:dyDescent="0.15">
      <c r="N453" s="38">
        <v>6765</v>
      </c>
      <c r="O453" s="26">
        <f t="shared" si="9"/>
        <v>1.8190072086345603</v>
      </c>
    </row>
    <row r="454" spans="14:15" ht="13" x14ac:dyDescent="0.15">
      <c r="N454" s="38">
        <v>6780</v>
      </c>
      <c r="O454" s="26">
        <f t="shared" si="9"/>
        <v>1.8193726356177065</v>
      </c>
    </row>
    <row r="455" spans="14:15" ht="13" x14ac:dyDescent="0.15">
      <c r="N455" s="38">
        <v>6795</v>
      </c>
      <c r="O455" s="26">
        <f t="shared" si="9"/>
        <v>1.819737192729626</v>
      </c>
    </row>
    <row r="456" spans="14:15" ht="13" x14ac:dyDescent="0.15">
      <c r="N456" s="38">
        <v>6810</v>
      </c>
      <c r="O456" s="26">
        <f t="shared" si="9"/>
        <v>1.8201008835722394</v>
      </c>
    </row>
    <row r="457" spans="14:15" ht="13" x14ac:dyDescent="0.15">
      <c r="N457" s="38">
        <v>6825</v>
      </c>
      <c r="O457" s="26">
        <f t="shared" si="9"/>
        <v>1.8204637117324873</v>
      </c>
    </row>
    <row r="458" spans="14:15" ht="13" x14ac:dyDescent="0.15">
      <c r="N458" s="38">
        <v>6840</v>
      </c>
      <c r="O458" s="26">
        <f t="shared" si="9"/>
        <v>1.8208256807823862</v>
      </c>
    </row>
    <row r="459" spans="14:15" ht="13" x14ac:dyDescent="0.15">
      <c r="N459" s="38">
        <v>6855</v>
      </c>
      <c r="O459" s="26">
        <f t="shared" si="9"/>
        <v>1.8211867942790949</v>
      </c>
    </row>
    <row r="460" spans="14:15" ht="13" x14ac:dyDescent="0.15">
      <c r="N460" s="38">
        <v>6870</v>
      </c>
      <c r="O460" s="26">
        <f t="shared" si="9"/>
        <v>1.8215470557649729</v>
      </c>
    </row>
    <row r="461" spans="14:15" ht="13" x14ac:dyDescent="0.15">
      <c r="N461" s="38">
        <v>6885</v>
      </c>
      <c r="O461" s="26">
        <f t="shared" si="9"/>
        <v>1.8219064687676472</v>
      </c>
    </row>
    <row r="462" spans="14:15" ht="13" x14ac:dyDescent="0.15">
      <c r="N462" s="38">
        <v>6900</v>
      </c>
      <c r="O462" s="26">
        <f t="shared" si="9"/>
        <v>1.8222650368000695</v>
      </c>
    </row>
    <row r="463" spans="14:15" ht="13" x14ac:dyDescent="0.15">
      <c r="N463" s="38">
        <v>6915</v>
      </c>
      <c r="O463" s="26">
        <f t="shared" si="9"/>
        <v>1.8226227633605783</v>
      </c>
    </row>
    <row r="464" spans="14:15" ht="13" x14ac:dyDescent="0.15">
      <c r="N464" s="38">
        <v>6930</v>
      </c>
      <c r="O464" s="26">
        <f t="shared" si="9"/>
        <v>1.8229796519329575</v>
      </c>
    </row>
    <row r="465" spans="14:15" ht="13" x14ac:dyDescent="0.15">
      <c r="N465" s="38">
        <v>6945</v>
      </c>
      <c r="O465" s="26">
        <f t="shared" si="9"/>
        <v>1.8233357059865041</v>
      </c>
    </row>
    <row r="466" spans="14:15" ht="13" x14ac:dyDescent="0.15">
      <c r="N466" s="38">
        <v>6960</v>
      </c>
      <c r="O466" s="26">
        <f t="shared" si="9"/>
        <v>1.8236909289760792</v>
      </c>
    </row>
    <row r="467" spans="14:15" ht="13" x14ac:dyDescent="0.15">
      <c r="N467" s="38">
        <v>6975</v>
      </c>
      <c r="O467" s="26">
        <f t="shared" si="9"/>
        <v>1.8240453243421726</v>
      </c>
    </row>
    <row r="468" spans="14:15" ht="13" x14ac:dyDescent="0.15">
      <c r="N468" s="38">
        <v>6990</v>
      </c>
      <c r="O468" s="26">
        <f t="shared" si="9"/>
        <v>1.8243988955109645</v>
      </c>
    </row>
    <row r="469" spans="14:15" ht="13" x14ac:dyDescent="0.15">
      <c r="N469" s="38">
        <v>7005</v>
      </c>
      <c r="O469" s="26">
        <f t="shared" si="9"/>
        <v>1.8247516458943798</v>
      </c>
    </row>
    <row r="470" spans="14:15" ht="13" x14ac:dyDescent="0.15">
      <c r="N470" s="38">
        <v>7020</v>
      </c>
      <c r="O470" s="26">
        <f t="shared" si="9"/>
        <v>1.8251035788901557</v>
      </c>
    </row>
    <row r="471" spans="14:15" ht="13" x14ac:dyDescent="0.15">
      <c r="N471" s="38">
        <v>7035</v>
      </c>
      <c r="O471" s="26">
        <f t="shared" si="9"/>
        <v>1.8254546978818889</v>
      </c>
    </row>
    <row r="472" spans="14:15" ht="13" x14ac:dyDescent="0.15">
      <c r="N472" s="38">
        <v>7050</v>
      </c>
      <c r="O472" s="26">
        <f t="shared" si="9"/>
        <v>1.825805006239106</v>
      </c>
    </row>
    <row r="473" spans="14:15" ht="13" x14ac:dyDescent="0.15">
      <c r="N473" s="38">
        <v>7065</v>
      </c>
      <c r="O473" s="26">
        <f t="shared" si="9"/>
        <v>1.8261545073173151</v>
      </c>
    </row>
    <row r="474" spans="14:15" ht="13" x14ac:dyDescent="0.15">
      <c r="N474" s="38">
        <v>7080</v>
      </c>
      <c r="O474" s="26">
        <f t="shared" si="9"/>
        <v>1.8265032044580645</v>
      </c>
    </row>
    <row r="475" spans="14:15" ht="13" x14ac:dyDescent="0.15">
      <c r="N475" s="38">
        <v>7095</v>
      </c>
      <c r="O475" s="26">
        <f t="shared" si="9"/>
        <v>1.8268511009890069</v>
      </c>
    </row>
    <row r="476" spans="14:15" ht="13" x14ac:dyDescent="0.15">
      <c r="N476" s="38">
        <v>7110</v>
      </c>
      <c r="O476" s="26">
        <f t="shared" si="9"/>
        <v>1.8271982002239477</v>
      </c>
    </row>
    <row r="477" spans="14:15" ht="13" x14ac:dyDescent="0.15">
      <c r="N477" s="38">
        <v>7125</v>
      </c>
      <c r="O477" s="26">
        <f t="shared" si="9"/>
        <v>1.8275445054629103</v>
      </c>
    </row>
    <row r="478" spans="14:15" ht="13" x14ac:dyDescent="0.15">
      <c r="N478" s="38">
        <v>7140</v>
      </c>
      <c r="O478" s="26">
        <f t="shared" si="9"/>
        <v>1.8278900199921901</v>
      </c>
    </row>
    <row r="479" spans="14:15" ht="13" x14ac:dyDescent="0.15">
      <c r="N479" s="38">
        <v>7155</v>
      </c>
      <c r="O479" s="26">
        <f t="shared" si="9"/>
        <v>1.8282347470844114</v>
      </c>
    </row>
    <row r="480" spans="14:15" ht="13" x14ac:dyDescent="0.15">
      <c r="N480" s="38">
        <v>7170</v>
      </c>
      <c r="O480" s="26">
        <f t="shared" si="9"/>
        <v>1.8285786899985865</v>
      </c>
    </row>
    <row r="481" spans="14:15" ht="13" x14ac:dyDescent="0.15">
      <c r="N481" s="38">
        <v>7185</v>
      </c>
      <c r="O481" s="26">
        <f t="shared" si="9"/>
        <v>1.8289218519801684</v>
      </c>
    </row>
    <row r="482" spans="14:15" ht="13" x14ac:dyDescent="0.15">
      <c r="N482" s="38">
        <v>7200</v>
      </c>
      <c r="O482" s="26">
        <f t="shared" si="9"/>
        <v>1.8292642362611113</v>
      </c>
    </row>
    <row r="483" spans="14:15" ht="13" x14ac:dyDescent="0.15">
      <c r="N483" s="38">
        <v>7215</v>
      </c>
      <c r="O483" s="26">
        <f t="shared" si="9"/>
        <v>1.829605846059926</v>
      </c>
    </row>
    <row r="484" spans="14:15" ht="13" x14ac:dyDescent="0.15">
      <c r="N484" s="38">
        <v>7230</v>
      </c>
      <c r="O484" s="26">
        <f t="shared" si="9"/>
        <v>1.8299466845817358</v>
      </c>
    </row>
    <row r="485" spans="14:15" ht="13" x14ac:dyDescent="0.15">
      <c r="N485" s="38">
        <v>7245</v>
      </c>
      <c r="O485" s="26">
        <f t="shared" si="9"/>
        <v>1.830286755018327</v>
      </c>
    </row>
    <row r="486" spans="14:15" ht="13" x14ac:dyDescent="0.15">
      <c r="N486" s="38">
        <v>7260</v>
      </c>
      <c r="O486" s="26">
        <f t="shared" si="9"/>
        <v>1.8306260605482105</v>
      </c>
    </row>
    <row r="487" spans="14:15" ht="13" x14ac:dyDescent="0.15">
      <c r="N487" s="38">
        <v>7275</v>
      </c>
      <c r="O487" s="26">
        <f t="shared" si="9"/>
        <v>1.8309646043366792</v>
      </c>
    </row>
    <row r="488" spans="14:15" ht="13" x14ac:dyDescent="0.15">
      <c r="N488" s="38">
        <v>7290</v>
      </c>
      <c r="O488" s="26">
        <f t="shared" si="9"/>
        <v>1.8313023895358524</v>
      </c>
    </row>
    <row r="489" spans="14:15" ht="13" x14ac:dyDescent="0.15">
      <c r="N489" s="38">
        <v>7305</v>
      </c>
      <c r="O489" s="26">
        <f t="shared" si="9"/>
        <v>1.8316394192847429</v>
      </c>
    </row>
    <row r="490" spans="14:15" ht="13" x14ac:dyDescent="0.15">
      <c r="N490" s="38">
        <v>7320</v>
      </c>
      <c r="O490" s="26">
        <f t="shared" si="9"/>
        <v>1.8319756967093035</v>
      </c>
    </row>
    <row r="491" spans="14:15" ht="13" x14ac:dyDescent="0.15">
      <c r="N491" s="38">
        <v>7335</v>
      </c>
      <c r="O491" s="26">
        <f t="shared" si="9"/>
        <v>1.8323112249224831</v>
      </c>
    </row>
    <row r="492" spans="14:15" ht="13" x14ac:dyDescent="0.15">
      <c r="N492" s="38">
        <v>7350</v>
      </c>
      <c r="O492" s="26">
        <f t="shared" si="9"/>
        <v>1.832646007024282</v>
      </c>
    </row>
    <row r="493" spans="14:15" ht="13" x14ac:dyDescent="0.15">
      <c r="N493" s="38">
        <v>7365</v>
      </c>
      <c r="O493" s="26">
        <f t="shared" si="9"/>
        <v>1.8329800461018051</v>
      </c>
    </row>
    <row r="494" spans="14:15" ht="13" x14ac:dyDescent="0.15">
      <c r="N494" s="38">
        <v>7380</v>
      </c>
      <c r="O494" s="26">
        <f t="shared" si="9"/>
        <v>1.8333133452293158</v>
      </c>
    </row>
    <row r="495" spans="14:15" ht="13" x14ac:dyDescent="0.15">
      <c r="N495" s="38">
        <v>7395</v>
      </c>
      <c r="O495" s="26">
        <f t="shared" si="9"/>
        <v>1.8336459074682905</v>
      </c>
    </row>
    <row r="496" spans="14:15" ht="13" x14ac:dyDescent="0.15">
      <c r="N496" s="38">
        <v>7410</v>
      </c>
      <c r="O496" s="26">
        <f t="shared" si="9"/>
        <v>1.8339777358674656</v>
      </c>
    </row>
    <row r="497" spans="14:15" ht="13" x14ac:dyDescent="0.15">
      <c r="N497" s="38">
        <v>7425</v>
      </c>
      <c r="O497" s="26">
        <f t="shared" si="9"/>
        <v>1.8343088334629032</v>
      </c>
    </row>
    <row r="498" spans="14:15" ht="13" x14ac:dyDescent="0.15">
      <c r="N498" s="38">
        <v>7440</v>
      </c>
      <c r="O498" s="26">
        <f t="shared" si="9"/>
        <v>1.8346392032780292</v>
      </c>
    </row>
    <row r="499" spans="14:15" ht="13" x14ac:dyDescent="0.15">
      <c r="N499" s="38">
        <v>7455</v>
      </c>
      <c r="O499" s="26">
        <f t="shared" si="9"/>
        <v>1.8349688483236939</v>
      </c>
    </row>
    <row r="500" spans="14:15" ht="13" x14ac:dyDescent="0.15">
      <c r="N500" s="38">
        <v>7470</v>
      </c>
      <c r="O500" s="26">
        <f t="shared" si="9"/>
        <v>1.8352977715982286</v>
      </c>
    </row>
    <row r="501" spans="14:15" ht="13" x14ac:dyDescent="0.15">
      <c r="N501" s="38">
        <v>7485</v>
      </c>
      <c r="O501" s="26">
        <f t="shared" si="9"/>
        <v>1.835625976087484</v>
      </c>
    </row>
    <row r="502" spans="14:15" ht="13" x14ac:dyDescent="0.15">
      <c r="N502" s="38">
        <v>7500</v>
      </c>
      <c r="O502" s="26">
        <f t="shared" si="9"/>
        <v>1.8359534647648958</v>
      </c>
    </row>
    <row r="503" spans="14:15" ht="13" x14ac:dyDescent="0.15">
      <c r="N503" s="38">
        <v>7515</v>
      </c>
      <c r="O503" s="26">
        <f t="shared" si="9"/>
        <v>1.8362802405915284</v>
      </c>
    </row>
    <row r="504" spans="14:15" ht="13" x14ac:dyDescent="0.15">
      <c r="N504" s="38">
        <v>7530</v>
      </c>
      <c r="O504" s="26">
        <f t="shared" si="9"/>
        <v>1.8366063065161313</v>
      </c>
    </row>
    <row r="505" spans="14:15" ht="13" x14ac:dyDescent="0.15">
      <c r="N505" s="38">
        <v>7545</v>
      </c>
      <c r="O505" s="26">
        <f t="shared" si="9"/>
        <v>1.8369316654751842</v>
      </c>
    </row>
    <row r="506" spans="14:15" ht="13" x14ac:dyDescent="0.15">
      <c r="N506" s="38">
        <v>7560</v>
      </c>
      <c r="O506" s="26">
        <f t="shared" si="9"/>
        <v>1.8372563203929566</v>
      </c>
    </row>
    <row r="507" spans="14:15" ht="13" x14ac:dyDescent="0.15">
      <c r="N507" s="38">
        <v>7575</v>
      </c>
      <c r="O507" s="26">
        <f t="shared" si="9"/>
        <v>1.8375802741815468</v>
      </c>
    </row>
    <row r="508" spans="14:15" ht="13" x14ac:dyDescent="0.15">
      <c r="N508" s="38">
        <v>7590</v>
      </c>
      <c r="O508" s="26">
        <f t="shared" si="9"/>
        <v>1.8379035297409461</v>
      </c>
    </row>
    <row r="509" spans="14:15" ht="13" x14ac:dyDescent="0.15">
      <c r="N509" s="38">
        <v>7605</v>
      </c>
      <c r="O509" s="26">
        <f t="shared" si="9"/>
        <v>1.838226089959079</v>
      </c>
    </row>
    <row r="510" spans="14:15" ht="13" x14ac:dyDescent="0.15">
      <c r="N510" s="38">
        <v>7620</v>
      </c>
      <c r="O510" s="26">
        <f t="shared" si="9"/>
        <v>1.8385479577118584</v>
      </c>
    </row>
    <row r="511" spans="14:15" ht="13" x14ac:dyDescent="0.15">
      <c r="N511" s="38">
        <v>7635</v>
      </c>
      <c r="O511" s="26">
        <f t="shared" si="9"/>
        <v>1.8388691358632316</v>
      </c>
    </row>
    <row r="512" spans="14:15" ht="13" x14ac:dyDescent="0.15">
      <c r="N512" s="38">
        <v>7650</v>
      </c>
      <c r="O512" s="26">
        <f t="shared" si="9"/>
        <v>1.8391896272652355</v>
      </c>
    </row>
    <row r="513" spans="14:15" ht="13" x14ac:dyDescent="0.15">
      <c r="N513" s="38">
        <v>7665</v>
      </c>
      <c r="O513" s="26">
        <f t="shared" si="9"/>
        <v>1.8395094347580399</v>
      </c>
    </row>
    <row r="514" spans="14:15" ht="13" x14ac:dyDescent="0.15">
      <c r="N514" s="38">
        <v>7680</v>
      </c>
      <c r="O514" s="26">
        <f t="shared" si="9"/>
        <v>1.8398285611700054</v>
      </c>
    </row>
    <row r="515" spans="14:15" ht="13" x14ac:dyDescent="0.15">
      <c r="N515" s="38">
        <v>7695</v>
      </c>
      <c r="O515" s="26">
        <f t="shared" ref="O515:O578" si="10">$B$22-($B$26*EXP(-$B$23*N515))-($B$27*EXP(-$B$24*N515))-($B$28*EXP(-$B$25*N515))</f>
        <v>1.8401470093177199</v>
      </c>
    </row>
    <row r="516" spans="14:15" ht="13" x14ac:dyDescent="0.15">
      <c r="N516" s="38">
        <v>7710</v>
      </c>
      <c r="O516" s="26">
        <f t="shared" si="10"/>
        <v>1.8404647820060616</v>
      </c>
    </row>
    <row r="517" spans="14:15" ht="13" x14ac:dyDescent="0.15">
      <c r="N517" s="38">
        <v>7725</v>
      </c>
      <c r="O517" s="26">
        <f t="shared" si="10"/>
        <v>1.840781882028236</v>
      </c>
    </row>
    <row r="518" spans="14:15" ht="13" x14ac:dyDescent="0.15">
      <c r="N518" s="38">
        <v>7740</v>
      </c>
      <c r="O518" s="26">
        <f t="shared" si="10"/>
        <v>1.8410983121658333</v>
      </c>
    </row>
    <row r="519" spans="14:15" ht="13" x14ac:dyDescent="0.15">
      <c r="N519" s="38">
        <v>7755</v>
      </c>
      <c r="O519" s="26">
        <f t="shared" si="10"/>
        <v>1.8414140751888715</v>
      </c>
    </row>
    <row r="520" spans="14:15" ht="13" x14ac:dyDescent="0.15">
      <c r="N520" s="38">
        <v>7770</v>
      </c>
      <c r="O520" s="26">
        <f t="shared" si="10"/>
        <v>1.8417291738558452</v>
      </c>
    </row>
    <row r="521" spans="14:15" ht="13" x14ac:dyDescent="0.15">
      <c r="N521" s="38">
        <v>7785</v>
      </c>
      <c r="O521" s="26">
        <f t="shared" si="10"/>
        <v>1.8420436109137741</v>
      </c>
    </row>
    <row r="522" spans="14:15" ht="13" x14ac:dyDescent="0.15">
      <c r="N522" s="38">
        <v>7800</v>
      </c>
      <c r="O522" s="26">
        <f t="shared" si="10"/>
        <v>1.8423573890982539</v>
      </c>
    </row>
    <row r="523" spans="14:15" ht="13" x14ac:dyDescent="0.15">
      <c r="N523" s="38">
        <v>7815</v>
      </c>
      <c r="O523" s="26">
        <f t="shared" si="10"/>
        <v>1.8426705111334964</v>
      </c>
    </row>
    <row r="524" spans="14:15" ht="13" x14ac:dyDescent="0.15">
      <c r="N524" s="38">
        <v>7830</v>
      </c>
      <c r="O524" s="26">
        <f t="shared" si="10"/>
        <v>1.8429829797323851</v>
      </c>
    </row>
    <row r="525" spans="14:15" ht="13" x14ac:dyDescent="0.15">
      <c r="N525" s="38">
        <v>7845</v>
      </c>
      <c r="O525" s="26">
        <f t="shared" si="10"/>
        <v>1.8432947975965153</v>
      </c>
    </row>
    <row r="526" spans="14:15" ht="13" x14ac:dyDescent="0.15">
      <c r="N526" s="38">
        <v>7860</v>
      </c>
      <c r="O526" s="26">
        <f t="shared" si="10"/>
        <v>1.8436059674162468</v>
      </c>
    </row>
    <row r="527" spans="14:15" ht="13" x14ac:dyDescent="0.15">
      <c r="N527" s="38">
        <v>7875</v>
      </c>
      <c r="O527" s="26">
        <f t="shared" si="10"/>
        <v>1.8439164918707478</v>
      </c>
    </row>
    <row r="528" spans="14:15" ht="13" x14ac:dyDescent="0.15">
      <c r="N528" s="38">
        <v>7890</v>
      </c>
      <c r="O528" s="26">
        <f t="shared" si="10"/>
        <v>1.8442263736280395</v>
      </c>
    </row>
    <row r="529" spans="14:15" ht="13" x14ac:dyDescent="0.15">
      <c r="N529" s="38">
        <v>7905</v>
      </c>
      <c r="O529" s="26">
        <f t="shared" si="10"/>
        <v>1.8445356153450483</v>
      </c>
    </row>
    <row r="530" spans="14:15" ht="13" x14ac:dyDescent="0.15">
      <c r="N530" s="38">
        <v>7920</v>
      </c>
      <c r="O530" s="26">
        <f t="shared" si="10"/>
        <v>1.8448442196676451</v>
      </c>
    </row>
    <row r="531" spans="14:15" ht="13" x14ac:dyDescent="0.15">
      <c r="N531" s="38">
        <v>7935</v>
      </c>
      <c r="O531" s="26">
        <f t="shared" si="10"/>
        <v>1.8451521892306957</v>
      </c>
    </row>
    <row r="532" spans="14:15" ht="13" x14ac:dyDescent="0.15">
      <c r="N532" s="38">
        <v>7950</v>
      </c>
      <c r="O532" s="26">
        <f t="shared" si="10"/>
        <v>1.8454595266581082</v>
      </c>
    </row>
    <row r="533" spans="14:15" ht="13" x14ac:dyDescent="0.15">
      <c r="N533" s="38">
        <v>7965</v>
      </c>
      <c r="O533" s="26">
        <f t="shared" si="10"/>
        <v>1.8457662345628725</v>
      </c>
    </row>
    <row r="534" spans="14:15" ht="13" x14ac:dyDescent="0.15">
      <c r="N534" s="38">
        <v>7980</v>
      </c>
      <c r="O534" s="26">
        <f t="shared" si="10"/>
        <v>1.8460723155471079</v>
      </c>
    </row>
    <row r="535" spans="14:15" ht="13" x14ac:dyDescent="0.15">
      <c r="N535" s="38">
        <v>7995</v>
      </c>
      <c r="O535" s="26">
        <f t="shared" si="10"/>
        <v>1.8463777722021133</v>
      </c>
    </row>
    <row r="536" spans="14:15" ht="13" x14ac:dyDescent="0.15">
      <c r="N536" s="38">
        <v>8010</v>
      </c>
      <c r="O536" s="26">
        <f t="shared" si="10"/>
        <v>1.8466826071084075</v>
      </c>
    </row>
    <row r="537" spans="14:15" ht="13" x14ac:dyDescent="0.15">
      <c r="N537" s="38">
        <v>8025</v>
      </c>
      <c r="O537" s="26">
        <f t="shared" si="10"/>
        <v>1.8469868228357713</v>
      </c>
    </row>
    <row r="538" spans="14:15" ht="13" x14ac:dyDescent="0.15">
      <c r="N538" s="38">
        <v>8040</v>
      </c>
      <c r="O538" s="26">
        <f t="shared" si="10"/>
        <v>1.8472904219433017</v>
      </c>
    </row>
    <row r="539" spans="14:15" ht="13" x14ac:dyDescent="0.15">
      <c r="N539" s="38">
        <v>8055</v>
      </c>
      <c r="O539" s="26">
        <f t="shared" si="10"/>
        <v>1.8475934069794455</v>
      </c>
    </row>
    <row r="540" spans="14:15" ht="13" x14ac:dyDescent="0.15">
      <c r="N540" s="38">
        <v>8070</v>
      </c>
      <c r="O540" s="26">
        <f t="shared" si="10"/>
        <v>1.8478957804820517</v>
      </c>
    </row>
    <row r="541" spans="14:15" ht="13" x14ac:dyDescent="0.15">
      <c r="N541" s="38">
        <v>8085</v>
      </c>
      <c r="O541" s="26">
        <f t="shared" si="10"/>
        <v>1.8481975449784098</v>
      </c>
    </row>
    <row r="542" spans="14:15" ht="13" x14ac:dyDescent="0.15">
      <c r="N542" s="38">
        <v>8100</v>
      </c>
      <c r="O542" s="26">
        <f t="shared" si="10"/>
        <v>1.8484987029852995</v>
      </c>
    </row>
    <row r="543" spans="14:15" ht="13" x14ac:dyDescent="0.15">
      <c r="N543" s="38">
        <v>8115</v>
      </c>
      <c r="O543" s="26">
        <f t="shared" si="10"/>
        <v>1.8487992570090288</v>
      </c>
    </row>
    <row r="544" spans="14:15" ht="13" x14ac:dyDescent="0.15">
      <c r="N544" s="38">
        <v>8130</v>
      </c>
      <c r="O544" s="26">
        <f t="shared" si="10"/>
        <v>1.8490992095454803</v>
      </c>
    </row>
    <row r="545" spans="14:15" ht="13" x14ac:dyDescent="0.15">
      <c r="N545" s="38">
        <v>8145</v>
      </c>
      <c r="O545" s="26">
        <f t="shared" si="10"/>
        <v>1.8493985630801548</v>
      </c>
    </row>
    <row r="546" spans="14:15" ht="13" x14ac:dyDescent="0.15">
      <c r="N546" s="38">
        <v>8160</v>
      </c>
      <c r="O546" s="26">
        <f t="shared" si="10"/>
        <v>1.8496973200882154</v>
      </c>
    </row>
    <row r="547" spans="14:15" ht="13" x14ac:dyDescent="0.15">
      <c r="N547" s="38">
        <v>8175</v>
      </c>
      <c r="O547" s="26">
        <f t="shared" si="10"/>
        <v>1.8499954830345269</v>
      </c>
    </row>
    <row r="548" spans="14:15" ht="13" x14ac:dyDescent="0.15">
      <c r="N548" s="38">
        <v>8190</v>
      </c>
      <c r="O548" s="26">
        <f t="shared" si="10"/>
        <v>1.8502930543737008</v>
      </c>
    </row>
    <row r="549" spans="14:15" ht="13" x14ac:dyDescent="0.15">
      <c r="N549" s="38">
        <v>8205</v>
      </c>
      <c r="O549" s="26">
        <f t="shared" si="10"/>
        <v>1.850590036550142</v>
      </c>
    </row>
    <row r="550" spans="14:15" ht="13" x14ac:dyDescent="0.15">
      <c r="N550" s="38">
        <v>8220</v>
      </c>
      <c r="O550" s="26">
        <f t="shared" si="10"/>
        <v>1.8508864319980818</v>
      </c>
    </row>
    <row r="551" spans="14:15" ht="13" x14ac:dyDescent="0.15">
      <c r="N551" s="38">
        <v>8235</v>
      </c>
      <c r="O551" s="26">
        <f t="shared" si="10"/>
        <v>1.8511822431416274</v>
      </c>
    </row>
    <row r="552" spans="14:15" ht="13" x14ac:dyDescent="0.15">
      <c r="N552" s="38">
        <v>8250</v>
      </c>
      <c r="O552" s="26">
        <f t="shared" si="10"/>
        <v>1.851477472394806</v>
      </c>
    </row>
    <row r="553" spans="14:15" ht="13" x14ac:dyDescent="0.15">
      <c r="N553" s="38">
        <v>8265</v>
      </c>
      <c r="O553" s="26">
        <f t="shared" si="10"/>
        <v>1.8517721221615968</v>
      </c>
    </row>
    <row r="554" spans="14:15" ht="13" x14ac:dyDescent="0.15">
      <c r="N554" s="38">
        <v>8280</v>
      </c>
      <c r="O554" s="26">
        <f t="shared" si="10"/>
        <v>1.8520661948359853</v>
      </c>
    </row>
    <row r="555" spans="14:15" ht="13" x14ac:dyDescent="0.15">
      <c r="N555" s="38">
        <v>8295</v>
      </c>
      <c r="O555" s="26">
        <f t="shared" si="10"/>
        <v>1.8523596928019934</v>
      </c>
    </row>
    <row r="556" spans="14:15" ht="13" x14ac:dyDescent="0.15">
      <c r="N556" s="38">
        <v>8310</v>
      </c>
      <c r="O556" s="26">
        <f t="shared" si="10"/>
        <v>1.85265261843373</v>
      </c>
    </row>
    <row r="557" spans="14:15" ht="13" x14ac:dyDescent="0.15">
      <c r="N557" s="38">
        <v>8325</v>
      </c>
      <c r="O557" s="26">
        <f t="shared" si="10"/>
        <v>1.8529449740954247</v>
      </c>
    </row>
    <row r="558" spans="14:15" ht="13" x14ac:dyDescent="0.15">
      <c r="N558" s="38">
        <v>8340</v>
      </c>
      <c r="O558" s="26">
        <f t="shared" si="10"/>
        <v>1.853236762141476</v>
      </c>
    </row>
    <row r="559" spans="14:15" ht="13" x14ac:dyDescent="0.15">
      <c r="N559" s="38">
        <v>8355</v>
      </c>
      <c r="O559" s="26">
        <f t="shared" si="10"/>
        <v>1.8535279849164867</v>
      </c>
    </row>
    <row r="560" spans="14:15" ht="13" x14ac:dyDescent="0.15">
      <c r="N560" s="38">
        <v>8370</v>
      </c>
      <c r="O560" s="26">
        <f t="shared" si="10"/>
        <v>1.8538186447553064</v>
      </c>
    </row>
    <row r="561" spans="14:15" ht="13" x14ac:dyDescent="0.15">
      <c r="N561" s="38">
        <v>8385</v>
      </c>
      <c r="O561" s="26">
        <f t="shared" si="10"/>
        <v>1.8541087439830735</v>
      </c>
    </row>
    <row r="562" spans="14:15" ht="13" x14ac:dyDescent="0.15">
      <c r="N562" s="38">
        <v>8400</v>
      </c>
      <c r="O562" s="26">
        <f t="shared" si="10"/>
        <v>1.8543982849152538</v>
      </c>
    </row>
    <row r="563" spans="14:15" ht="13" x14ac:dyDescent="0.15">
      <c r="N563" s="38">
        <v>8415</v>
      </c>
      <c r="O563" s="26">
        <f t="shared" si="10"/>
        <v>1.8546872698576813</v>
      </c>
    </row>
    <row r="564" spans="14:15" ht="13" x14ac:dyDescent="0.15">
      <c r="N564" s="38">
        <v>8430</v>
      </c>
      <c r="O564" s="26">
        <f t="shared" si="10"/>
        <v>1.854975701106599</v>
      </c>
    </row>
    <row r="565" spans="14:15" ht="13" x14ac:dyDescent="0.15">
      <c r="N565" s="38">
        <v>8445</v>
      </c>
      <c r="O565" s="26">
        <f t="shared" si="10"/>
        <v>1.8552635809486953</v>
      </c>
    </row>
    <row r="566" spans="14:15" ht="13" x14ac:dyDescent="0.15">
      <c r="N566" s="38">
        <v>8460</v>
      </c>
      <c r="O566" s="26">
        <f t="shared" si="10"/>
        <v>1.8555509116611528</v>
      </c>
    </row>
    <row r="567" spans="14:15" ht="13" x14ac:dyDescent="0.15">
      <c r="N567" s="38">
        <v>8475</v>
      </c>
      <c r="O567" s="26">
        <f t="shared" si="10"/>
        <v>1.8558376955116733</v>
      </c>
    </row>
    <row r="568" spans="14:15" ht="13" x14ac:dyDescent="0.15">
      <c r="N568" s="38">
        <v>8490</v>
      </c>
      <c r="O568" s="26">
        <f t="shared" si="10"/>
        <v>1.856123934758533</v>
      </c>
    </row>
    <row r="569" spans="14:15" ht="13" x14ac:dyDescent="0.15">
      <c r="N569" s="38">
        <v>8505</v>
      </c>
      <c r="O569" s="26">
        <f t="shared" si="10"/>
        <v>1.8564096316506085</v>
      </c>
    </row>
    <row r="570" spans="14:15" ht="13" x14ac:dyDescent="0.15">
      <c r="N570" s="38">
        <v>8520</v>
      </c>
      <c r="O570" s="26">
        <f t="shared" si="10"/>
        <v>1.8566947884274265</v>
      </c>
    </row>
    <row r="571" spans="14:15" ht="13" x14ac:dyDescent="0.15">
      <c r="N571" s="38">
        <v>8535</v>
      </c>
      <c r="O571" s="26">
        <f t="shared" si="10"/>
        <v>1.8569794073191943</v>
      </c>
    </row>
    <row r="572" spans="14:15" ht="13" x14ac:dyDescent="0.15">
      <c r="N572" s="38">
        <v>8550</v>
      </c>
      <c r="O572" s="26">
        <f t="shared" si="10"/>
        <v>1.8572634905468446</v>
      </c>
    </row>
    <row r="573" spans="14:15" ht="13" x14ac:dyDescent="0.15">
      <c r="N573" s="38">
        <v>8565</v>
      </c>
      <c r="O573" s="26">
        <f t="shared" si="10"/>
        <v>1.8575470403220677</v>
      </c>
    </row>
    <row r="574" spans="14:15" ht="13" x14ac:dyDescent="0.15">
      <c r="N574" s="38">
        <v>8580</v>
      </c>
      <c r="O574" s="26">
        <f t="shared" si="10"/>
        <v>1.8578300588473597</v>
      </c>
    </row>
    <row r="575" spans="14:15" ht="13" x14ac:dyDescent="0.15">
      <c r="N575" s="38">
        <v>8595</v>
      </c>
      <c r="O575" s="26">
        <f t="shared" si="10"/>
        <v>1.8581125483160514</v>
      </c>
    </row>
    <row r="576" spans="14:15" ht="13" x14ac:dyDescent="0.15">
      <c r="N576" s="38">
        <v>8610</v>
      </c>
      <c r="O576" s="26">
        <f t="shared" si="10"/>
        <v>1.8583945109123468</v>
      </c>
    </row>
    <row r="577" spans="14:15" ht="13" x14ac:dyDescent="0.15">
      <c r="N577" s="38">
        <v>8625</v>
      </c>
      <c r="O577" s="26">
        <f t="shared" si="10"/>
        <v>1.8586759488113724</v>
      </c>
    </row>
    <row r="578" spans="14:15" ht="13" x14ac:dyDescent="0.15">
      <c r="N578" s="38">
        <v>8640</v>
      </c>
      <c r="O578" s="26">
        <f t="shared" si="10"/>
        <v>1.8589568641791985</v>
      </c>
    </row>
    <row r="579" spans="14:15" ht="13" x14ac:dyDescent="0.15">
      <c r="N579" s="38">
        <v>8655</v>
      </c>
      <c r="O579" s="26">
        <f t="shared" ref="O579:O642" si="11">$B$22-($B$26*EXP(-$B$23*N579))-($B$27*EXP(-$B$24*N579))-($B$28*EXP(-$B$25*N579))</f>
        <v>1.8592372591728905</v>
      </c>
    </row>
    <row r="580" spans="14:15" ht="13" x14ac:dyDescent="0.15">
      <c r="N580" s="38">
        <v>8670</v>
      </c>
      <c r="O580" s="26">
        <f t="shared" si="11"/>
        <v>1.8595171359405382</v>
      </c>
    </row>
    <row r="581" spans="14:15" ht="13" x14ac:dyDescent="0.15">
      <c r="N581" s="38">
        <v>8685</v>
      </c>
      <c r="O581" s="26">
        <f t="shared" si="11"/>
        <v>1.8597964966212963</v>
      </c>
    </row>
    <row r="582" spans="14:15" ht="13" x14ac:dyDescent="0.15">
      <c r="N582" s="38">
        <v>8700</v>
      </c>
      <c r="O582" s="26">
        <f t="shared" si="11"/>
        <v>1.8600753433454242</v>
      </c>
    </row>
    <row r="583" spans="14:15" ht="13" x14ac:dyDescent="0.15">
      <c r="N583" s="38">
        <v>8715</v>
      </c>
      <c r="O583" s="26">
        <f t="shared" si="11"/>
        <v>1.860353678234314</v>
      </c>
    </row>
    <row r="584" spans="14:15" ht="13" x14ac:dyDescent="0.15">
      <c r="N584" s="38">
        <v>8730</v>
      </c>
      <c r="O584" s="26">
        <f t="shared" si="11"/>
        <v>1.8606315034005396</v>
      </c>
    </row>
    <row r="585" spans="14:15" ht="13" x14ac:dyDescent="0.15">
      <c r="N585" s="38">
        <v>8745</v>
      </c>
      <c r="O585" s="26">
        <f t="shared" si="11"/>
        <v>1.8609088209478841</v>
      </c>
    </row>
    <row r="586" spans="14:15" ht="13" x14ac:dyDescent="0.15">
      <c r="N586" s="38">
        <v>8760</v>
      </c>
      <c r="O586" s="26">
        <f t="shared" si="11"/>
        <v>1.8611856329713783</v>
      </c>
    </row>
    <row r="587" spans="14:15" ht="13" x14ac:dyDescent="0.15">
      <c r="N587" s="38">
        <v>8775</v>
      </c>
      <c r="O587" s="26">
        <f t="shared" si="11"/>
        <v>1.8614619415573408</v>
      </c>
    </row>
    <row r="588" spans="14:15" ht="13" x14ac:dyDescent="0.15">
      <c r="N588" s="38">
        <v>8790</v>
      </c>
      <c r="O588" s="26">
        <f t="shared" si="11"/>
        <v>1.8617377487834119</v>
      </c>
    </row>
    <row r="589" spans="14:15" ht="13" x14ac:dyDescent="0.15">
      <c r="N589" s="38">
        <v>8805</v>
      </c>
      <c r="O589" s="26">
        <f t="shared" si="11"/>
        <v>1.8620130567185855</v>
      </c>
    </row>
    <row r="590" spans="14:15" ht="13" x14ac:dyDescent="0.15">
      <c r="N590" s="38">
        <v>8820</v>
      </c>
      <c r="O590" s="26">
        <f t="shared" si="11"/>
        <v>1.8622878674232535</v>
      </c>
    </row>
    <row r="591" spans="14:15" ht="13" x14ac:dyDescent="0.15">
      <c r="N591" s="38">
        <v>8835</v>
      </c>
      <c r="O591" s="26">
        <f t="shared" si="11"/>
        <v>1.8625621829492358</v>
      </c>
    </row>
    <row r="592" spans="14:15" ht="13" x14ac:dyDescent="0.15">
      <c r="N592" s="38">
        <v>8850</v>
      </c>
      <c r="O592" s="26">
        <f t="shared" si="11"/>
        <v>1.8628360053398145</v>
      </c>
    </row>
    <row r="593" spans="14:15" ht="13" x14ac:dyDescent="0.15">
      <c r="N593" s="38">
        <v>8865</v>
      </c>
      <c r="O593" s="26">
        <f t="shared" si="11"/>
        <v>1.8631093366297762</v>
      </c>
    </row>
    <row r="594" spans="14:15" ht="13" x14ac:dyDescent="0.15">
      <c r="N594" s="38">
        <v>8880</v>
      </c>
      <c r="O594" s="26">
        <f t="shared" si="11"/>
        <v>1.863382178845443</v>
      </c>
    </row>
    <row r="595" spans="14:15" ht="13" x14ac:dyDescent="0.15">
      <c r="N595" s="38">
        <v>8895</v>
      </c>
      <c r="O595" s="26">
        <f t="shared" si="11"/>
        <v>1.8636545340047057</v>
      </c>
    </row>
    <row r="596" spans="14:15" ht="13" x14ac:dyDescent="0.15">
      <c r="N596" s="38">
        <v>8910</v>
      </c>
      <c r="O596" s="26">
        <f t="shared" si="11"/>
        <v>1.86392640411706</v>
      </c>
    </row>
    <row r="597" spans="14:15" ht="13" x14ac:dyDescent="0.15">
      <c r="N597" s="38">
        <v>8925</v>
      </c>
      <c r="O597" s="26">
        <f t="shared" si="11"/>
        <v>1.8641977911836491</v>
      </c>
    </row>
    <row r="598" spans="14:15" ht="13" x14ac:dyDescent="0.15">
      <c r="N598" s="38">
        <v>8940</v>
      </c>
      <c r="O598" s="26">
        <f t="shared" si="11"/>
        <v>1.8644686971972853</v>
      </c>
    </row>
    <row r="599" spans="14:15" ht="13" x14ac:dyDescent="0.15">
      <c r="N599" s="38">
        <v>8955</v>
      </c>
      <c r="O599" s="26">
        <f t="shared" si="11"/>
        <v>1.8647391241424947</v>
      </c>
    </row>
    <row r="600" spans="14:15" ht="13" x14ac:dyDescent="0.15">
      <c r="N600" s="38">
        <v>8970</v>
      </c>
      <c r="O600" s="26">
        <f t="shared" si="11"/>
        <v>1.8650090739955489</v>
      </c>
    </row>
    <row r="601" spans="14:15" ht="13" x14ac:dyDescent="0.15">
      <c r="N601" s="38">
        <v>8985</v>
      </c>
      <c r="O601" s="26">
        <f t="shared" si="11"/>
        <v>1.8652785487244952</v>
      </c>
    </row>
    <row r="602" spans="14:15" ht="13" x14ac:dyDescent="0.15">
      <c r="N602" s="38">
        <v>9000</v>
      </c>
      <c r="O602" s="26">
        <f t="shared" si="11"/>
        <v>1.8655475502891976</v>
      </c>
    </row>
    <row r="603" spans="14:15" ht="13" x14ac:dyDescent="0.15">
      <c r="N603" s="38">
        <v>9015</v>
      </c>
      <c r="O603" s="26">
        <f t="shared" si="11"/>
        <v>1.8658160806413688</v>
      </c>
    </row>
    <row r="604" spans="14:15" ht="13" x14ac:dyDescent="0.15">
      <c r="N604" s="38">
        <v>9030</v>
      </c>
      <c r="O604" s="26">
        <f t="shared" si="11"/>
        <v>1.8660841417245972</v>
      </c>
    </row>
    <row r="605" spans="14:15" ht="13" x14ac:dyDescent="0.15">
      <c r="N605" s="38">
        <v>9045</v>
      </c>
      <c r="O605" s="26">
        <f t="shared" si="11"/>
        <v>1.8663517354743915</v>
      </c>
    </row>
    <row r="606" spans="14:15" ht="13" x14ac:dyDescent="0.15">
      <c r="N606" s="38">
        <v>9060</v>
      </c>
      <c r="O606" s="26">
        <f t="shared" si="11"/>
        <v>1.8666188638182089</v>
      </c>
    </row>
    <row r="607" spans="14:15" ht="13" x14ac:dyDescent="0.15">
      <c r="N607" s="38">
        <v>9075</v>
      </c>
      <c r="O607" s="26">
        <f t="shared" si="11"/>
        <v>1.8668855286754873</v>
      </c>
    </row>
    <row r="608" spans="14:15" ht="13" x14ac:dyDescent="0.15">
      <c r="N608" s="38">
        <v>9090</v>
      </c>
      <c r="O608" s="26">
        <f t="shared" si="11"/>
        <v>1.86715173195768</v>
      </c>
    </row>
    <row r="609" spans="14:15" ht="13" x14ac:dyDescent="0.15">
      <c r="N609" s="38">
        <v>9105</v>
      </c>
      <c r="O609" s="26">
        <f t="shared" si="11"/>
        <v>1.867417475568292</v>
      </c>
    </row>
    <row r="610" spans="14:15" ht="13" x14ac:dyDescent="0.15">
      <c r="N610" s="38">
        <v>9120</v>
      </c>
      <c r="O610" s="26">
        <f t="shared" si="11"/>
        <v>1.8676827614029063</v>
      </c>
    </row>
    <row r="611" spans="14:15" ht="13" x14ac:dyDescent="0.15">
      <c r="N611" s="38">
        <v>9135</v>
      </c>
      <c r="O611" s="26">
        <f t="shared" si="11"/>
        <v>1.8679475913492229</v>
      </c>
    </row>
    <row r="612" spans="14:15" ht="13" x14ac:dyDescent="0.15">
      <c r="N612" s="38">
        <v>9150</v>
      </c>
      <c r="O612" s="26">
        <f t="shared" si="11"/>
        <v>1.8682119672870927</v>
      </c>
    </row>
    <row r="613" spans="14:15" ht="13" x14ac:dyDescent="0.15">
      <c r="N613" s="38">
        <v>9165</v>
      </c>
      <c r="O613" s="26">
        <f t="shared" si="11"/>
        <v>1.8684758910885391</v>
      </c>
    </row>
    <row r="614" spans="14:15" ht="13" x14ac:dyDescent="0.15">
      <c r="N614" s="38">
        <v>9180</v>
      </c>
      <c r="O614" s="26">
        <f t="shared" si="11"/>
        <v>1.8687393646178059</v>
      </c>
    </row>
    <row r="615" spans="14:15" ht="13" x14ac:dyDescent="0.15">
      <c r="N615" s="38">
        <v>9195</v>
      </c>
      <c r="O615" s="26">
        <f t="shared" si="11"/>
        <v>1.8690023897313797</v>
      </c>
    </row>
    <row r="616" spans="14:15" ht="13" x14ac:dyDescent="0.15">
      <c r="N616" s="38">
        <v>9210</v>
      </c>
      <c r="O616" s="26">
        <f t="shared" si="11"/>
        <v>1.8692649682780225</v>
      </c>
    </row>
    <row r="617" spans="14:15" ht="13" x14ac:dyDescent="0.15">
      <c r="N617" s="38">
        <v>9225</v>
      </c>
      <c r="O617" s="26">
        <f t="shared" si="11"/>
        <v>1.8695271020988091</v>
      </c>
    </row>
    <row r="618" spans="14:15" ht="13" x14ac:dyDescent="0.15">
      <c r="N618" s="38">
        <v>9240</v>
      </c>
      <c r="O618" s="26">
        <f t="shared" si="11"/>
        <v>1.8697887930271557</v>
      </c>
    </row>
    <row r="619" spans="14:15" ht="13" x14ac:dyDescent="0.15">
      <c r="N619" s="38">
        <v>9255</v>
      </c>
      <c r="O619" s="26">
        <f t="shared" si="11"/>
        <v>1.870050042888848</v>
      </c>
    </row>
    <row r="620" spans="14:15" ht="13" x14ac:dyDescent="0.15">
      <c r="N620" s="38">
        <v>9270</v>
      </c>
      <c r="O620" s="26">
        <f t="shared" si="11"/>
        <v>1.870310853502084</v>
      </c>
    </row>
    <row r="621" spans="14:15" ht="13" x14ac:dyDescent="0.15">
      <c r="N621" s="38">
        <v>9285</v>
      </c>
      <c r="O621" s="26">
        <f t="shared" si="11"/>
        <v>1.8705712266774928</v>
      </c>
    </row>
    <row r="622" spans="14:15" ht="13" x14ac:dyDescent="0.15">
      <c r="N622" s="38">
        <v>9300</v>
      </c>
      <c r="O622" s="26">
        <f t="shared" si="11"/>
        <v>1.8708311642181732</v>
      </c>
    </row>
    <row r="623" spans="14:15" ht="13" x14ac:dyDescent="0.15">
      <c r="N623" s="38">
        <v>9315</v>
      </c>
      <c r="O623" s="26">
        <f t="shared" si="11"/>
        <v>1.8710906679197237</v>
      </c>
    </row>
    <row r="624" spans="14:15" ht="13" x14ac:dyDescent="0.15">
      <c r="N624" s="38">
        <v>9330</v>
      </c>
      <c r="O624" s="26">
        <f t="shared" si="11"/>
        <v>1.8713497395702765</v>
      </c>
    </row>
    <row r="625" spans="14:15" ht="13" x14ac:dyDescent="0.15">
      <c r="N625" s="38">
        <v>9345</v>
      </c>
      <c r="O625" s="26">
        <f t="shared" si="11"/>
        <v>1.8716083809505211</v>
      </c>
    </row>
    <row r="626" spans="14:15" ht="13" x14ac:dyDescent="0.15">
      <c r="N626" s="38">
        <v>9360</v>
      </c>
      <c r="O626" s="26">
        <f t="shared" si="11"/>
        <v>1.8718665938337438</v>
      </c>
    </row>
    <row r="627" spans="14:15" ht="13" x14ac:dyDescent="0.15">
      <c r="N627" s="38">
        <v>9375</v>
      </c>
      <c r="O627" s="26">
        <f t="shared" si="11"/>
        <v>1.8721243799858494</v>
      </c>
    </row>
    <row r="628" spans="14:15" ht="13" x14ac:dyDescent="0.15">
      <c r="N628" s="38">
        <v>9390</v>
      </c>
      <c r="O628" s="26">
        <f t="shared" si="11"/>
        <v>1.8723817411654045</v>
      </c>
    </row>
    <row r="629" spans="14:15" ht="13" x14ac:dyDescent="0.15">
      <c r="N629" s="38">
        <v>9405</v>
      </c>
      <c r="O629" s="26">
        <f t="shared" si="11"/>
        <v>1.8726386791236553</v>
      </c>
    </row>
    <row r="630" spans="14:15" ht="13" x14ac:dyDescent="0.15">
      <c r="N630" s="38">
        <v>9420</v>
      </c>
      <c r="O630" s="26">
        <f t="shared" si="11"/>
        <v>1.8728951956045652</v>
      </c>
    </row>
    <row r="631" spans="14:15" ht="13" x14ac:dyDescent="0.15">
      <c r="N631" s="38">
        <v>9435</v>
      </c>
      <c r="O631" s="26">
        <f t="shared" si="11"/>
        <v>1.8731512923448408</v>
      </c>
    </row>
    <row r="632" spans="14:15" ht="13" x14ac:dyDescent="0.15">
      <c r="N632" s="38">
        <v>9450</v>
      </c>
      <c r="O632" s="26">
        <f t="shared" si="11"/>
        <v>1.8734069710739689</v>
      </c>
    </row>
    <row r="633" spans="14:15" ht="13" x14ac:dyDescent="0.15">
      <c r="N633" s="38">
        <v>9465</v>
      </c>
      <c r="O633" s="26">
        <f t="shared" si="11"/>
        <v>1.8736622335142377</v>
      </c>
    </row>
    <row r="634" spans="14:15" ht="13" x14ac:dyDescent="0.15">
      <c r="N634" s="38">
        <v>9480</v>
      </c>
      <c r="O634" s="26">
        <f t="shared" si="11"/>
        <v>1.8739170813807764</v>
      </c>
    </row>
    <row r="635" spans="14:15" ht="13" x14ac:dyDescent="0.15">
      <c r="N635" s="38">
        <v>9495</v>
      </c>
      <c r="O635" s="26">
        <f t="shared" si="11"/>
        <v>1.8741715163815735</v>
      </c>
    </row>
    <row r="636" spans="14:15" ht="13" x14ac:dyDescent="0.15">
      <c r="N636" s="38">
        <v>9510</v>
      </c>
      <c r="O636" s="26">
        <f t="shared" si="11"/>
        <v>1.8744255402175174</v>
      </c>
    </row>
    <row r="637" spans="14:15" ht="13" x14ac:dyDescent="0.15">
      <c r="N637" s="38">
        <v>9525</v>
      </c>
      <c r="O637" s="26">
        <f t="shared" si="11"/>
        <v>1.8746791545824202</v>
      </c>
    </row>
    <row r="638" spans="14:15" ht="13" x14ac:dyDescent="0.15">
      <c r="N638" s="38">
        <v>9540</v>
      </c>
      <c r="O638" s="26">
        <f t="shared" si="11"/>
        <v>1.8749323611630473</v>
      </c>
    </row>
    <row r="639" spans="14:15" ht="13" x14ac:dyDescent="0.15">
      <c r="N639" s="38">
        <v>9555</v>
      </c>
      <c r="O639" s="26">
        <f t="shared" si="11"/>
        <v>1.8751851616391493</v>
      </c>
    </row>
    <row r="640" spans="14:15" ht="13" x14ac:dyDescent="0.15">
      <c r="N640" s="38">
        <v>9570</v>
      </c>
      <c r="O640" s="26">
        <f t="shared" si="11"/>
        <v>1.8754375576834894</v>
      </c>
    </row>
    <row r="641" spans="14:15" ht="13" x14ac:dyDescent="0.15">
      <c r="N641" s="38">
        <v>9585</v>
      </c>
      <c r="O641" s="26">
        <f t="shared" si="11"/>
        <v>1.8756895509618694</v>
      </c>
    </row>
    <row r="642" spans="14:15" ht="13" x14ac:dyDescent="0.15">
      <c r="N642" s="38">
        <v>9600</v>
      </c>
      <c r="O642" s="26">
        <f t="shared" si="11"/>
        <v>1.8759411431331667</v>
      </c>
    </row>
    <row r="643" spans="14:15" ht="13" x14ac:dyDescent="0.15">
      <c r="N643" s="38">
        <v>9615</v>
      </c>
      <c r="O643" s="26">
        <f t="shared" ref="O643:O706" si="12">$B$22-($B$26*EXP(-$B$23*N643))-($B$27*EXP(-$B$24*N643))-($B$28*EXP(-$B$25*N643))</f>
        <v>1.876192335849356</v>
      </c>
    </row>
    <row r="644" spans="14:15" ht="13" x14ac:dyDescent="0.15">
      <c r="N644" s="38">
        <v>9630</v>
      </c>
      <c r="O644" s="26">
        <f t="shared" si="12"/>
        <v>1.8764431307555407</v>
      </c>
    </row>
    <row r="645" spans="14:15" ht="13" x14ac:dyDescent="0.15">
      <c r="N645" s="38">
        <v>9645</v>
      </c>
      <c r="O645" s="26">
        <f t="shared" si="12"/>
        <v>1.8766935294899785</v>
      </c>
    </row>
    <row r="646" spans="14:15" ht="13" x14ac:dyDescent="0.15">
      <c r="N646" s="38">
        <v>9660</v>
      </c>
      <c r="O646" s="26">
        <f t="shared" si="12"/>
        <v>1.876943533684118</v>
      </c>
    </row>
    <row r="647" spans="14:15" ht="13" x14ac:dyDescent="0.15">
      <c r="N647" s="38">
        <v>9675</v>
      </c>
      <c r="O647" s="26">
        <f t="shared" si="12"/>
        <v>1.8771931449626162</v>
      </c>
    </row>
    <row r="648" spans="14:15" ht="13" x14ac:dyDescent="0.15">
      <c r="N648" s="38">
        <v>9690</v>
      </c>
      <c r="O648" s="26">
        <f t="shared" si="12"/>
        <v>1.8774423649433754</v>
      </c>
    </row>
    <row r="649" spans="14:15" ht="13" x14ac:dyDescent="0.15">
      <c r="N649" s="38">
        <v>9705</v>
      </c>
      <c r="O649" s="26">
        <f t="shared" si="12"/>
        <v>1.8776911952375661</v>
      </c>
    </row>
    <row r="650" spans="14:15" ht="13" x14ac:dyDescent="0.15">
      <c r="N650" s="38">
        <v>9720</v>
      </c>
      <c r="O650" s="26">
        <f t="shared" si="12"/>
        <v>1.8779396374496571</v>
      </c>
    </row>
    <row r="651" spans="14:15" ht="13" x14ac:dyDescent="0.15">
      <c r="N651" s="38">
        <v>9735</v>
      </c>
      <c r="O651" s="26">
        <f t="shared" si="12"/>
        <v>1.8781876931774448</v>
      </c>
    </row>
    <row r="652" spans="14:15" ht="13" x14ac:dyDescent="0.15">
      <c r="N652" s="38">
        <v>9750</v>
      </c>
      <c r="O652" s="26">
        <f t="shared" si="12"/>
        <v>1.878435364012077</v>
      </c>
    </row>
    <row r="653" spans="14:15" ht="13" x14ac:dyDescent="0.15">
      <c r="N653" s="38">
        <v>9765</v>
      </c>
      <c r="O653" s="26">
        <f t="shared" si="12"/>
        <v>1.8786826515380852</v>
      </c>
    </row>
    <row r="654" spans="14:15" ht="13" x14ac:dyDescent="0.15">
      <c r="N654" s="38">
        <v>9780</v>
      </c>
      <c r="O654" s="26">
        <f t="shared" si="12"/>
        <v>1.8789295573334073</v>
      </c>
    </row>
    <row r="655" spans="14:15" ht="13" x14ac:dyDescent="0.15">
      <c r="N655" s="38">
        <v>9795</v>
      </c>
      <c r="O655" s="26">
        <f t="shared" si="12"/>
        <v>1.87917608296942</v>
      </c>
    </row>
    <row r="656" spans="14:15" ht="13" x14ac:dyDescent="0.15">
      <c r="N656" s="38">
        <v>9810</v>
      </c>
      <c r="O656" s="26">
        <f t="shared" si="12"/>
        <v>1.8794222300109613</v>
      </c>
    </row>
    <row r="657" spans="14:15" ht="13" x14ac:dyDescent="0.15">
      <c r="N657" s="38">
        <v>9825</v>
      </c>
      <c r="O657" s="26">
        <f t="shared" si="12"/>
        <v>1.8796680000163608</v>
      </c>
    </row>
    <row r="658" spans="14:15" ht="13" x14ac:dyDescent="0.15">
      <c r="N658" s="38">
        <v>9840</v>
      </c>
      <c r="O658" s="26">
        <f t="shared" si="12"/>
        <v>1.8799133945374669</v>
      </c>
    </row>
    <row r="659" spans="14:15" ht="13" x14ac:dyDescent="0.15">
      <c r="N659" s="38">
        <v>9855</v>
      </c>
      <c r="O659" s="26">
        <f t="shared" si="12"/>
        <v>1.8801584151196726</v>
      </c>
    </row>
    <row r="660" spans="14:15" ht="13" x14ac:dyDescent="0.15">
      <c r="N660" s="38">
        <v>9870</v>
      </c>
      <c r="O660" s="26">
        <f t="shared" si="12"/>
        <v>1.8804030633019417</v>
      </c>
    </row>
    <row r="661" spans="14:15" ht="13" x14ac:dyDescent="0.15">
      <c r="N661" s="38">
        <v>9885</v>
      </c>
      <c r="O661" s="26">
        <f t="shared" si="12"/>
        <v>1.8806473406168367</v>
      </c>
    </row>
    <row r="662" spans="14:15" ht="13" x14ac:dyDescent="0.15">
      <c r="N662" s="38">
        <v>9900</v>
      </c>
      <c r="O662" s="26">
        <f t="shared" si="12"/>
        <v>1.8808912485905456</v>
      </c>
    </row>
    <row r="663" spans="14:15" ht="13" x14ac:dyDescent="0.15">
      <c r="N663" s="38">
        <v>9915</v>
      </c>
      <c r="O663" s="26">
        <f t="shared" si="12"/>
        <v>1.8811347887429077</v>
      </c>
    </row>
    <row r="664" spans="14:15" ht="13" x14ac:dyDescent="0.15">
      <c r="N664" s="38">
        <v>9930</v>
      </c>
      <c r="O664" s="26">
        <f t="shared" si="12"/>
        <v>1.8813779625874414</v>
      </c>
    </row>
    <row r="665" spans="14:15" ht="13" x14ac:dyDescent="0.15">
      <c r="N665" s="38">
        <v>9945</v>
      </c>
      <c r="O665" s="26">
        <f t="shared" si="12"/>
        <v>1.8816207716313667</v>
      </c>
    </row>
    <row r="666" spans="14:15" ht="13" x14ac:dyDescent="0.15">
      <c r="N666" s="38">
        <v>9960</v>
      </c>
      <c r="O666" s="26">
        <f t="shared" si="12"/>
        <v>1.8818632173756367</v>
      </c>
    </row>
    <row r="667" spans="14:15" ht="13" x14ac:dyDescent="0.15">
      <c r="N667" s="38">
        <v>9975</v>
      </c>
      <c r="O667" s="26">
        <f t="shared" si="12"/>
        <v>1.8821053013149598</v>
      </c>
    </row>
    <row r="668" spans="14:15" ht="13" x14ac:dyDescent="0.15">
      <c r="N668" s="38">
        <v>9990</v>
      </c>
      <c r="O668" s="26">
        <f t="shared" si="12"/>
        <v>1.882347024937828</v>
      </c>
    </row>
    <row r="669" spans="14:15" ht="13" x14ac:dyDescent="0.15">
      <c r="N669" s="38">
        <v>10005</v>
      </c>
      <c r="O669" s="26">
        <f t="shared" si="12"/>
        <v>1.8825883897265401</v>
      </c>
    </row>
    <row r="670" spans="14:15" ht="13" x14ac:dyDescent="0.15">
      <c r="N670" s="38">
        <v>10020</v>
      </c>
      <c r="O670" s="26">
        <f t="shared" si="12"/>
        <v>1.8828293971572299</v>
      </c>
    </row>
    <row r="671" spans="14:15" ht="13" x14ac:dyDescent="0.15">
      <c r="N671" s="38">
        <v>10035</v>
      </c>
      <c r="O671" s="26">
        <f t="shared" si="12"/>
        <v>1.8830700486998913</v>
      </c>
    </row>
    <row r="672" spans="14:15" ht="13" x14ac:dyDescent="0.15">
      <c r="N672" s="38">
        <v>10050</v>
      </c>
      <c r="O672" s="26">
        <f t="shared" si="12"/>
        <v>1.8833103458184057</v>
      </c>
    </row>
    <row r="673" spans="14:15" ht="13" x14ac:dyDescent="0.15">
      <c r="N673" s="38">
        <v>10065</v>
      </c>
      <c r="O673" s="26">
        <f t="shared" si="12"/>
        <v>1.8835502899705583</v>
      </c>
    </row>
    <row r="674" spans="14:15" ht="13" x14ac:dyDescent="0.15">
      <c r="N674" s="38">
        <v>10080</v>
      </c>
      <c r="O674" s="26">
        <f t="shared" si="12"/>
        <v>1.8837898826080783</v>
      </c>
    </row>
    <row r="675" spans="14:15" ht="13" x14ac:dyDescent="0.15">
      <c r="N675" s="38">
        <v>10095</v>
      </c>
      <c r="O675" s="26">
        <f t="shared" si="12"/>
        <v>1.8840291251766512</v>
      </c>
    </row>
    <row r="676" spans="14:15" ht="13" x14ac:dyDescent="0.15">
      <c r="N676" s="38">
        <v>10110</v>
      </c>
      <c r="O676" s="26">
        <f t="shared" si="12"/>
        <v>1.8842680191159529</v>
      </c>
    </row>
    <row r="677" spans="14:15" ht="13" x14ac:dyDescent="0.15">
      <c r="N677" s="38">
        <v>10125</v>
      </c>
      <c r="O677" s="26">
        <f t="shared" si="12"/>
        <v>1.8845065658596658</v>
      </c>
    </row>
    <row r="678" spans="14:15" ht="13" x14ac:dyDescent="0.15">
      <c r="N678" s="38">
        <v>10140</v>
      </c>
      <c r="O678" s="26">
        <f t="shared" si="12"/>
        <v>1.8847447668355137</v>
      </c>
    </row>
    <row r="679" spans="14:15" ht="13" x14ac:dyDescent="0.15">
      <c r="N679" s="38">
        <v>10155</v>
      </c>
      <c r="O679" s="26">
        <f t="shared" si="12"/>
        <v>1.8849826234652793</v>
      </c>
    </row>
    <row r="680" spans="14:15" ht="13" x14ac:dyDescent="0.15">
      <c r="N680" s="38">
        <v>10170</v>
      </c>
      <c r="O680" s="26">
        <f t="shared" si="12"/>
        <v>1.8852201371648301</v>
      </c>
    </row>
    <row r="681" spans="14:15" ht="13" x14ac:dyDescent="0.15">
      <c r="N681" s="38">
        <v>10185</v>
      </c>
      <c r="O681" s="26">
        <f t="shared" si="12"/>
        <v>1.8854573093441456</v>
      </c>
    </row>
    <row r="682" spans="14:15" ht="13" x14ac:dyDescent="0.15">
      <c r="N682" s="38">
        <v>10200</v>
      </c>
      <c r="O682" s="26">
        <f t="shared" si="12"/>
        <v>1.88569414140734</v>
      </c>
    </row>
    <row r="683" spans="14:15" ht="13" x14ac:dyDescent="0.15">
      <c r="N683" s="38">
        <v>10215</v>
      </c>
      <c r="O683" s="26">
        <f t="shared" si="12"/>
        <v>1.8859306347526879</v>
      </c>
    </row>
    <row r="684" spans="14:15" ht="13" x14ac:dyDescent="0.15">
      <c r="N684" s="38">
        <v>10230</v>
      </c>
      <c r="O684" s="26">
        <f t="shared" si="12"/>
        <v>1.8861667907726467</v>
      </c>
    </row>
    <row r="685" spans="14:15" ht="13" x14ac:dyDescent="0.15">
      <c r="N685" s="38">
        <v>10245</v>
      </c>
      <c r="O685" s="26">
        <f t="shared" si="12"/>
        <v>1.8864026108538798</v>
      </c>
    </row>
    <row r="686" spans="14:15" ht="13" x14ac:dyDescent="0.15">
      <c r="N686" s="38">
        <v>10260</v>
      </c>
      <c r="O686" s="26">
        <f t="shared" si="12"/>
        <v>1.8866380963772862</v>
      </c>
    </row>
    <row r="687" spans="14:15" ht="13" x14ac:dyDescent="0.15">
      <c r="N687" s="38">
        <v>10275</v>
      </c>
      <c r="O687" s="26">
        <f t="shared" si="12"/>
        <v>1.8868732487180182</v>
      </c>
    </row>
    <row r="688" spans="14:15" ht="13" x14ac:dyDescent="0.15">
      <c r="N688" s="38">
        <v>10290</v>
      </c>
      <c r="O688" s="26">
        <f t="shared" si="12"/>
        <v>1.8871080692455102</v>
      </c>
    </row>
    <row r="689" spans="14:15" ht="13" x14ac:dyDescent="0.15">
      <c r="N689" s="38">
        <v>10305</v>
      </c>
      <c r="O689" s="26">
        <f t="shared" si="12"/>
        <v>1.8873425593234971</v>
      </c>
    </row>
    <row r="690" spans="14:15" ht="13" x14ac:dyDescent="0.15">
      <c r="N690" s="38">
        <v>10320</v>
      </c>
      <c r="O690" s="26">
        <f t="shared" si="12"/>
        <v>1.8875767203100438</v>
      </c>
    </row>
    <row r="691" spans="14:15" ht="13" x14ac:dyDescent="0.15">
      <c r="N691" s="38">
        <v>10335</v>
      </c>
      <c r="O691" s="26">
        <f t="shared" si="12"/>
        <v>1.8878105535575651</v>
      </c>
    </row>
    <row r="692" spans="14:15" ht="13" x14ac:dyDescent="0.15">
      <c r="N692" s="38">
        <v>10350</v>
      </c>
      <c r="O692" s="26">
        <f t="shared" si="12"/>
        <v>1.8880440604128523</v>
      </c>
    </row>
    <row r="693" spans="14:15" ht="13" x14ac:dyDescent="0.15">
      <c r="N693" s="38">
        <v>10365</v>
      </c>
      <c r="O693" s="26">
        <f t="shared" si="12"/>
        <v>1.8882772422170904</v>
      </c>
    </row>
    <row r="694" spans="14:15" ht="13" x14ac:dyDescent="0.15">
      <c r="N694" s="38">
        <v>10380</v>
      </c>
      <c r="O694" s="26">
        <f t="shared" si="12"/>
        <v>1.8885101003058908</v>
      </c>
    </row>
    <row r="695" spans="14:15" ht="13" x14ac:dyDescent="0.15">
      <c r="N695" s="38">
        <v>10395</v>
      </c>
      <c r="O695" s="26">
        <f t="shared" si="12"/>
        <v>1.8887426360093036</v>
      </c>
    </row>
    <row r="696" spans="14:15" ht="13" x14ac:dyDescent="0.15">
      <c r="N696" s="38">
        <v>10410</v>
      </c>
      <c r="O696" s="26">
        <f t="shared" si="12"/>
        <v>1.8889748506518513</v>
      </c>
    </row>
    <row r="697" spans="14:15" ht="13" x14ac:dyDescent="0.15">
      <c r="N697" s="38">
        <v>10425</v>
      </c>
      <c r="O697" s="26">
        <f t="shared" si="12"/>
        <v>1.8892067455525439</v>
      </c>
    </row>
    <row r="698" spans="14:15" ht="13" x14ac:dyDescent="0.15">
      <c r="N698" s="38">
        <v>10440</v>
      </c>
      <c r="O698" s="26">
        <f t="shared" si="12"/>
        <v>1.8894383220249065</v>
      </c>
    </row>
    <row r="699" spans="14:15" ht="13" x14ac:dyDescent="0.15">
      <c r="N699" s="38">
        <v>10455</v>
      </c>
      <c r="O699" s="26">
        <f t="shared" si="12"/>
        <v>1.8896695813770004</v>
      </c>
    </row>
    <row r="700" spans="14:15" ht="13" x14ac:dyDescent="0.15">
      <c r="N700" s="38">
        <v>10470</v>
      </c>
      <c r="O700" s="26">
        <f t="shared" si="12"/>
        <v>1.889900524911444</v>
      </c>
    </row>
    <row r="701" spans="14:15" ht="13" x14ac:dyDescent="0.15">
      <c r="N701" s="38">
        <v>10485</v>
      </c>
      <c r="O701" s="26">
        <f t="shared" si="12"/>
        <v>1.8901311539254388</v>
      </c>
    </row>
    <row r="702" spans="14:15" ht="13" x14ac:dyDescent="0.15">
      <c r="N702" s="38">
        <v>10500</v>
      </c>
      <c r="O702" s="26">
        <f t="shared" si="12"/>
        <v>1.8903614697107916</v>
      </c>
    </row>
    <row r="703" spans="14:15" ht="13" x14ac:dyDescent="0.15">
      <c r="N703" s="38">
        <v>10515</v>
      </c>
      <c r="O703" s="26">
        <f t="shared" si="12"/>
        <v>1.8905914735539326</v>
      </c>
    </row>
    <row r="704" spans="14:15" ht="13" x14ac:dyDescent="0.15">
      <c r="N704" s="38">
        <v>10530</v>
      </c>
      <c r="O704" s="26">
        <f t="shared" si="12"/>
        <v>1.8908211667359449</v>
      </c>
    </row>
    <row r="705" spans="14:15" ht="13" x14ac:dyDescent="0.15">
      <c r="N705" s="38">
        <v>10545</v>
      </c>
      <c r="O705" s="26">
        <f t="shared" si="12"/>
        <v>1.8910505505325785</v>
      </c>
    </row>
    <row r="706" spans="14:15" ht="13" x14ac:dyDescent="0.15">
      <c r="N706" s="38">
        <v>10560</v>
      </c>
      <c r="O706" s="26">
        <f t="shared" si="12"/>
        <v>1.8912796262142813</v>
      </c>
    </row>
    <row r="707" spans="14:15" ht="13" x14ac:dyDescent="0.15">
      <c r="N707" s="38">
        <v>10575</v>
      </c>
      <c r="O707" s="26">
        <f t="shared" ref="O707:O770" si="13">$B$22-($B$26*EXP(-$B$23*N707))-($B$27*EXP(-$B$24*N707))-($B$28*EXP(-$B$25*N707))</f>
        <v>1.8915083950462117</v>
      </c>
    </row>
    <row r="708" spans="14:15" ht="13" x14ac:dyDescent="0.15">
      <c r="N708" s="38">
        <v>10590</v>
      </c>
      <c r="O708" s="26">
        <f t="shared" si="13"/>
        <v>1.8917368582882714</v>
      </c>
    </row>
    <row r="709" spans="14:15" ht="13" x14ac:dyDescent="0.15">
      <c r="N709" s="38">
        <v>10605</v>
      </c>
      <c r="O709" s="26">
        <f t="shared" si="13"/>
        <v>1.8919650171951163</v>
      </c>
    </row>
    <row r="710" spans="14:15" ht="13" x14ac:dyDescent="0.15">
      <c r="N710" s="38">
        <v>10620</v>
      </c>
      <c r="O710" s="26">
        <f t="shared" si="13"/>
        <v>1.8921928730161852</v>
      </c>
    </row>
    <row r="711" spans="14:15" ht="13" x14ac:dyDescent="0.15">
      <c r="N711" s="38">
        <v>10635</v>
      </c>
      <c r="O711" s="26">
        <f t="shared" si="13"/>
        <v>1.8924204269957201</v>
      </c>
    </row>
    <row r="712" spans="14:15" ht="13" x14ac:dyDescent="0.15">
      <c r="N712" s="38">
        <v>10650</v>
      </c>
      <c r="O712" s="26">
        <f t="shared" si="13"/>
        <v>1.8926476803727894</v>
      </c>
    </row>
    <row r="713" spans="14:15" ht="13" x14ac:dyDescent="0.15">
      <c r="N713" s="38">
        <v>10665</v>
      </c>
      <c r="O713" s="26">
        <f t="shared" si="13"/>
        <v>1.8928746343813021</v>
      </c>
    </row>
    <row r="714" spans="14:15" ht="13" x14ac:dyDescent="0.15">
      <c r="N714" s="38">
        <v>10680</v>
      </c>
      <c r="O714" s="26">
        <f t="shared" si="13"/>
        <v>1.8931012902500406</v>
      </c>
    </row>
    <row r="715" spans="14:15" ht="13" x14ac:dyDescent="0.15">
      <c r="N715" s="38">
        <v>10695</v>
      </c>
      <c r="O715" s="26">
        <f t="shared" si="13"/>
        <v>1.8933276492026732</v>
      </c>
    </row>
    <row r="716" spans="14:15" ht="13" x14ac:dyDescent="0.15">
      <c r="N716" s="38">
        <v>10710</v>
      </c>
      <c r="O716" s="26">
        <f t="shared" si="13"/>
        <v>1.8935537124577762</v>
      </c>
    </row>
    <row r="717" spans="14:15" ht="13" x14ac:dyDescent="0.15">
      <c r="N717" s="38">
        <v>10725</v>
      </c>
      <c r="O717" s="26">
        <f t="shared" si="13"/>
        <v>1.8937794812288615</v>
      </c>
    </row>
    <row r="718" spans="14:15" ht="13" x14ac:dyDescent="0.15">
      <c r="N718" s="38">
        <v>10740</v>
      </c>
      <c r="O718" s="26">
        <f t="shared" si="13"/>
        <v>1.8940049567243902</v>
      </c>
    </row>
    <row r="719" spans="14:15" ht="13" x14ac:dyDescent="0.15">
      <c r="N719" s="38">
        <v>10755</v>
      </c>
      <c r="O719" s="26">
        <f t="shared" si="13"/>
        <v>1.8942301401477994</v>
      </c>
    </row>
    <row r="720" spans="14:15" ht="13" x14ac:dyDescent="0.15">
      <c r="N720" s="38">
        <v>10770</v>
      </c>
      <c r="O720" s="26">
        <f t="shared" si="13"/>
        <v>1.8944550326975174</v>
      </c>
    </row>
    <row r="721" spans="14:15" ht="13" x14ac:dyDescent="0.15">
      <c r="N721" s="38">
        <v>10785</v>
      </c>
      <c r="O721" s="26">
        <f t="shared" si="13"/>
        <v>1.8946796355669884</v>
      </c>
    </row>
    <row r="722" spans="14:15" ht="13" x14ac:dyDescent="0.15">
      <c r="N722" s="38">
        <v>10800</v>
      </c>
      <c r="O722" s="26">
        <f t="shared" si="13"/>
        <v>1.894903949944692</v>
      </c>
    </row>
    <row r="723" spans="14:15" ht="13" x14ac:dyDescent="0.15">
      <c r="N723" s="38">
        <v>10815</v>
      </c>
      <c r="O723" s="26">
        <f t="shared" si="13"/>
        <v>1.8951279770141687</v>
      </c>
    </row>
    <row r="724" spans="14:15" ht="13" x14ac:dyDescent="0.15">
      <c r="N724" s="38">
        <v>10830</v>
      </c>
      <c r="O724" s="26">
        <f t="shared" si="13"/>
        <v>1.8953517179540293</v>
      </c>
    </row>
    <row r="725" spans="14:15" ht="13" x14ac:dyDescent="0.15">
      <c r="N725" s="38">
        <v>10845</v>
      </c>
      <c r="O725" s="26">
        <f t="shared" si="13"/>
        <v>1.8955751739379858</v>
      </c>
    </row>
    <row r="726" spans="14:15" ht="13" x14ac:dyDescent="0.15">
      <c r="N726" s="38">
        <v>10860</v>
      </c>
      <c r="O726" s="26">
        <f t="shared" si="13"/>
        <v>1.8957983461348675</v>
      </c>
    </row>
    <row r="727" spans="14:15" ht="13" x14ac:dyDescent="0.15">
      <c r="N727" s="38">
        <v>10875</v>
      </c>
      <c r="O727" s="26">
        <f t="shared" si="13"/>
        <v>1.8960212357086421</v>
      </c>
    </row>
    <row r="728" spans="14:15" ht="13" x14ac:dyDescent="0.15">
      <c r="N728" s="38">
        <v>10890</v>
      </c>
      <c r="O728" s="26">
        <f t="shared" si="13"/>
        <v>1.8962438438184357</v>
      </c>
    </row>
    <row r="729" spans="14:15" ht="13" x14ac:dyDescent="0.15">
      <c r="N729" s="38">
        <v>10905</v>
      </c>
      <c r="O729" s="26">
        <f t="shared" si="13"/>
        <v>1.8964661716185516</v>
      </c>
    </row>
    <row r="730" spans="14:15" ht="13" x14ac:dyDescent="0.15">
      <c r="N730" s="38">
        <v>10920</v>
      </c>
      <c r="O730" s="26">
        <f t="shared" si="13"/>
        <v>1.8966882202584934</v>
      </c>
    </row>
    <row r="731" spans="14:15" ht="13" x14ac:dyDescent="0.15">
      <c r="N731" s="38">
        <v>10935</v>
      </c>
      <c r="O731" s="26">
        <f t="shared" si="13"/>
        <v>1.8969099908829818</v>
      </c>
    </row>
    <row r="732" spans="14:15" ht="13" x14ac:dyDescent="0.15">
      <c r="N732" s="38">
        <v>10950</v>
      </c>
      <c r="O732" s="26">
        <f t="shared" si="13"/>
        <v>1.897131484631978</v>
      </c>
    </row>
    <row r="733" spans="14:15" ht="13" x14ac:dyDescent="0.15">
      <c r="N733" s="38">
        <v>10965</v>
      </c>
      <c r="O733" s="26">
        <f t="shared" si="13"/>
        <v>1.8973527026406991</v>
      </c>
    </row>
    <row r="734" spans="14:15" ht="13" x14ac:dyDescent="0.15">
      <c r="N734" s="38">
        <v>10980</v>
      </c>
      <c r="O734" s="26">
        <f t="shared" si="13"/>
        <v>1.8975736460396417</v>
      </c>
    </row>
    <row r="735" spans="14:15" ht="13" x14ac:dyDescent="0.15">
      <c r="N735" s="38">
        <v>10995</v>
      </c>
      <c r="O735" s="26">
        <f t="shared" si="13"/>
        <v>1.8977943159546014</v>
      </c>
    </row>
    <row r="736" spans="14:15" ht="13" x14ac:dyDescent="0.15">
      <c r="N736" s="38">
        <v>11010</v>
      </c>
      <c r="O736" s="26">
        <f t="shared" si="13"/>
        <v>1.8980147135066856</v>
      </c>
    </row>
    <row r="737" spans="14:15" ht="13" x14ac:dyDescent="0.15">
      <c r="N737" s="38">
        <v>11025</v>
      </c>
      <c r="O737" s="26">
        <f t="shared" si="13"/>
        <v>1.8982348398123454</v>
      </c>
    </row>
    <row r="738" spans="14:15" ht="13" x14ac:dyDescent="0.15">
      <c r="N738" s="38">
        <v>11040</v>
      </c>
      <c r="O738" s="26">
        <f t="shared" si="13"/>
        <v>1.8984546959833821</v>
      </c>
    </row>
    <row r="739" spans="14:15" ht="13" x14ac:dyDescent="0.15">
      <c r="N739" s="38">
        <v>11055</v>
      </c>
      <c r="O739" s="26">
        <f t="shared" si="13"/>
        <v>1.8986742831269776</v>
      </c>
    </row>
    <row r="740" spans="14:15" ht="13" x14ac:dyDescent="0.15">
      <c r="N740" s="38">
        <v>11070</v>
      </c>
      <c r="O740" s="26">
        <f t="shared" si="13"/>
        <v>1.8988936023457033</v>
      </c>
    </row>
    <row r="741" spans="14:15" ht="13" x14ac:dyDescent="0.15">
      <c r="N741" s="38">
        <v>11085</v>
      </c>
      <c r="O741" s="26">
        <f t="shared" si="13"/>
        <v>1.8991126547375483</v>
      </c>
    </row>
    <row r="742" spans="14:15" ht="13" x14ac:dyDescent="0.15">
      <c r="N742" s="38">
        <v>11100</v>
      </c>
      <c r="O742" s="26">
        <f t="shared" si="13"/>
        <v>1.8993314413959324</v>
      </c>
    </row>
    <row r="743" spans="14:15" ht="13" x14ac:dyDescent="0.15">
      <c r="N743" s="38">
        <v>11115</v>
      </c>
      <c r="O743" s="26">
        <f t="shared" si="13"/>
        <v>1.8995499634097293</v>
      </c>
    </row>
    <row r="744" spans="14:15" ht="13" x14ac:dyDescent="0.15">
      <c r="N744" s="38">
        <v>11130</v>
      </c>
      <c r="O744" s="26">
        <f t="shared" si="13"/>
        <v>1.8997682218632796</v>
      </c>
    </row>
    <row r="745" spans="14:15" ht="13" x14ac:dyDescent="0.15">
      <c r="N745" s="38">
        <v>11145</v>
      </c>
      <c r="O745" s="26">
        <f t="shared" si="13"/>
        <v>1.8999862178364175</v>
      </c>
    </row>
    <row r="746" spans="14:15" ht="13" x14ac:dyDescent="0.15">
      <c r="N746" s="38">
        <v>11160</v>
      </c>
      <c r="O746" s="26">
        <f t="shared" si="13"/>
        <v>1.9002039524044863</v>
      </c>
    </row>
    <row r="747" spans="14:15" ht="13" x14ac:dyDescent="0.15">
      <c r="N747" s="38">
        <v>11175</v>
      </c>
      <c r="O747" s="26">
        <f t="shared" si="13"/>
        <v>1.9004214266383501</v>
      </c>
    </row>
    <row r="748" spans="14:15" ht="13" x14ac:dyDescent="0.15">
      <c r="N748" s="38">
        <v>11190</v>
      </c>
      <c r="O748" s="26">
        <f t="shared" si="13"/>
        <v>1.9006386416044272</v>
      </c>
    </row>
    <row r="749" spans="14:15" ht="13" x14ac:dyDescent="0.15">
      <c r="N749" s="38">
        <v>11205</v>
      </c>
      <c r="O749" s="26">
        <f t="shared" si="13"/>
        <v>1.900855598364692</v>
      </c>
    </row>
    <row r="750" spans="14:15" ht="13" x14ac:dyDescent="0.15">
      <c r="N750" s="38">
        <v>11220</v>
      </c>
      <c r="O750" s="26">
        <f t="shared" si="13"/>
        <v>1.9010722979767074</v>
      </c>
    </row>
    <row r="751" spans="14:15" ht="13" x14ac:dyDescent="0.15">
      <c r="N751" s="38">
        <v>11235</v>
      </c>
      <c r="O751" s="26">
        <f t="shared" si="13"/>
        <v>1.9012887414936355</v>
      </c>
    </row>
    <row r="752" spans="14:15" ht="13" x14ac:dyDescent="0.15">
      <c r="N752" s="38">
        <v>11250</v>
      </c>
      <c r="O752" s="26">
        <f t="shared" si="13"/>
        <v>1.9015049299642559</v>
      </c>
    </row>
    <row r="753" spans="14:15" ht="13" x14ac:dyDescent="0.15">
      <c r="N753" s="38">
        <v>11265</v>
      </c>
      <c r="O753" s="26">
        <f t="shared" si="13"/>
        <v>1.9017208644329902</v>
      </c>
    </row>
    <row r="754" spans="14:15" ht="13" x14ac:dyDescent="0.15">
      <c r="N754" s="38">
        <v>11280</v>
      </c>
      <c r="O754" s="26">
        <f t="shared" si="13"/>
        <v>1.9019365459399094</v>
      </c>
    </row>
    <row r="755" spans="14:15" ht="13" x14ac:dyDescent="0.15">
      <c r="N755" s="38">
        <v>11295</v>
      </c>
      <c r="O755" s="26">
        <f t="shared" si="13"/>
        <v>1.9021519755207645</v>
      </c>
    </row>
    <row r="756" spans="14:15" ht="13" x14ac:dyDescent="0.15">
      <c r="N756" s="38">
        <v>11310</v>
      </c>
      <c r="O756" s="26">
        <f t="shared" si="13"/>
        <v>1.9023671542069946</v>
      </c>
    </row>
    <row r="757" spans="14:15" ht="13" x14ac:dyDescent="0.15">
      <c r="N757" s="38">
        <v>11325</v>
      </c>
      <c r="O757" s="26">
        <f t="shared" si="13"/>
        <v>1.9025820830257496</v>
      </c>
    </row>
    <row r="758" spans="14:15" ht="13" x14ac:dyDescent="0.15">
      <c r="N758" s="38">
        <v>11340</v>
      </c>
      <c r="O758" s="26">
        <f t="shared" si="13"/>
        <v>1.9027967629999072</v>
      </c>
    </row>
    <row r="759" spans="14:15" ht="13" x14ac:dyDescent="0.15">
      <c r="N759" s="38">
        <v>11355</v>
      </c>
      <c r="O759" s="26">
        <f t="shared" si="13"/>
        <v>1.903011195148089</v>
      </c>
    </row>
    <row r="760" spans="14:15" ht="13" x14ac:dyDescent="0.15">
      <c r="N760" s="38">
        <v>11370</v>
      </c>
      <c r="O760" s="26">
        <f t="shared" si="13"/>
        <v>1.9032253804846819</v>
      </c>
    </row>
    <row r="761" spans="14:15" ht="13" x14ac:dyDescent="0.15">
      <c r="N761" s="38">
        <v>11385</v>
      </c>
      <c r="O761" s="26">
        <f t="shared" si="13"/>
        <v>1.9034393200198521</v>
      </c>
    </row>
    <row r="762" spans="14:15" ht="13" x14ac:dyDescent="0.15">
      <c r="N762" s="38">
        <v>11400</v>
      </c>
      <c r="O762" s="26">
        <f t="shared" si="13"/>
        <v>1.9036530147595627</v>
      </c>
    </row>
    <row r="763" spans="14:15" ht="13" x14ac:dyDescent="0.15">
      <c r="N763" s="38">
        <v>11415</v>
      </c>
      <c r="O763" s="26">
        <f t="shared" si="13"/>
        <v>1.9038664657055957</v>
      </c>
    </row>
    <row r="764" spans="14:15" ht="13" x14ac:dyDescent="0.15">
      <c r="N764" s="38">
        <v>11430</v>
      </c>
      <c r="O764" s="26">
        <f t="shared" si="13"/>
        <v>1.9040796738555636</v>
      </c>
    </row>
    <row r="765" spans="14:15" ht="13" x14ac:dyDescent="0.15">
      <c r="N765" s="38">
        <v>11445</v>
      </c>
      <c r="O765" s="26">
        <f t="shared" si="13"/>
        <v>1.9042926402029314</v>
      </c>
    </row>
    <row r="766" spans="14:15" ht="13" x14ac:dyDescent="0.15">
      <c r="N766" s="38">
        <v>11460</v>
      </c>
      <c r="O766" s="26">
        <f t="shared" si="13"/>
        <v>1.9045053657370277</v>
      </c>
    </row>
    <row r="767" spans="14:15" ht="13" x14ac:dyDescent="0.15">
      <c r="N767" s="38">
        <v>11475</v>
      </c>
      <c r="O767" s="26">
        <f t="shared" si="13"/>
        <v>1.9047178514430732</v>
      </c>
    </row>
    <row r="768" spans="14:15" ht="13" x14ac:dyDescent="0.15">
      <c r="N768" s="38">
        <v>11490</v>
      </c>
      <c r="O768" s="26">
        <f t="shared" si="13"/>
        <v>1.9049300983021809</v>
      </c>
    </row>
    <row r="769" spans="14:15" ht="13" x14ac:dyDescent="0.15">
      <c r="N769" s="38">
        <v>11505</v>
      </c>
      <c r="O769" s="26">
        <f t="shared" si="13"/>
        <v>1.9051421072913923</v>
      </c>
    </row>
    <row r="770" spans="14:15" ht="13" x14ac:dyDescent="0.15">
      <c r="N770" s="38">
        <v>11520</v>
      </c>
      <c r="O770" s="26">
        <f t="shared" si="13"/>
        <v>1.9053538793836777</v>
      </c>
    </row>
    <row r="771" spans="14:15" ht="13" x14ac:dyDescent="0.15">
      <c r="N771" s="38">
        <v>11535</v>
      </c>
      <c r="O771" s="26">
        <f t="shared" ref="O771:O834" si="14">$B$22-($B$26*EXP(-$B$23*N771))-($B$27*EXP(-$B$24*N771))-($B$28*EXP(-$B$25*N771))</f>
        <v>1.905565415547966</v>
      </c>
    </row>
    <row r="772" spans="14:15" ht="13" x14ac:dyDescent="0.15">
      <c r="N772" s="38">
        <v>11550</v>
      </c>
      <c r="O772" s="26">
        <f t="shared" si="14"/>
        <v>1.9057767167491528</v>
      </c>
    </row>
    <row r="773" spans="14:15" ht="13" x14ac:dyDescent="0.15">
      <c r="N773" s="38">
        <v>11565</v>
      </c>
      <c r="O773" s="26">
        <f t="shared" si="14"/>
        <v>1.9059877839481194</v>
      </c>
    </row>
    <row r="774" spans="14:15" ht="13" x14ac:dyDescent="0.15">
      <c r="N774" s="38">
        <v>11580</v>
      </c>
      <c r="O774" s="26">
        <f t="shared" si="14"/>
        <v>1.906198618101751</v>
      </c>
    </row>
    <row r="775" spans="14:15" ht="13" x14ac:dyDescent="0.15">
      <c r="N775" s="38">
        <v>11595</v>
      </c>
      <c r="O775" s="26">
        <f t="shared" si="14"/>
        <v>1.9064092201629554</v>
      </c>
    </row>
    <row r="776" spans="14:15" ht="13" x14ac:dyDescent="0.15">
      <c r="N776" s="38">
        <v>11610</v>
      </c>
      <c r="O776" s="26">
        <f t="shared" si="14"/>
        <v>1.9066195910806725</v>
      </c>
    </row>
    <row r="777" spans="14:15" ht="13" x14ac:dyDescent="0.15">
      <c r="N777" s="38">
        <v>11625</v>
      </c>
      <c r="O777" s="26">
        <f t="shared" si="14"/>
        <v>1.9068297317998999</v>
      </c>
    </row>
    <row r="778" spans="14:15" ht="13" x14ac:dyDescent="0.15">
      <c r="N778" s="38">
        <v>11640</v>
      </c>
      <c r="O778" s="26">
        <f t="shared" si="14"/>
        <v>1.9070396432617001</v>
      </c>
    </row>
    <row r="779" spans="14:15" ht="13" x14ac:dyDescent="0.15">
      <c r="N779" s="38">
        <v>11655</v>
      </c>
      <c r="O779" s="26">
        <f t="shared" si="14"/>
        <v>1.907249326403222</v>
      </c>
    </row>
    <row r="780" spans="14:15" ht="13" x14ac:dyDescent="0.15">
      <c r="N780" s="38">
        <v>11670</v>
      </c>
      <c r="O780" s="26">
        <f t="shared" si="14"/>
        <v>1.9074587821577191</v>
      </c>
    </row>
    <row r="781" spans="14:15" ht="13" x14ac:dyDescent="0.15">
      <c r="N781" s="38">
        <v>11685</v>
      </c>
      <c r="O781" s="26">
        <f t="shared" si="14"/>
        <v>1.907668011454561</v>
      </c>
    </row>
    <row r="782" spans="14:15" ht="13" x14ac:dyDescent="0.15">
      <c r="N782" s="38">
        <v>11700</v>
      </c>
      <c r="O782" s="26">
        <f t="shared" si="14"/>
        <v>1.9078770152192517</v>
      </c>
    </row>
    <row r="783" spans="14:15" ht="13" x14ac:dyDescent="0.15">
      <c r="N783" s="38">
        <v>11715</v>
      </c>
      <c r="O783" s="26">
        <f t="shared" si="14"/>
        <v>1.9080857943734459</v>
      </c>
    </row>
    <row r="784" spans="14:15" ht="13" x14ac:dyDescent="0.15">
      <c r="N784" s="38">
        <v>11730</v>
      </c>
      <c r="O784" s="26">
        <f t="shared" si="14"/>
        <v>1.9082943498349643</v>
      </c>
    </row>
    <row r="785" spans="14:15" ht="13" x14ac:dyDescent="0.15">
      <c r="N785" s="38">
        <v>11745</v>
      </c>
      <c r="O785" s="26">
        <f t="shared" si="14"/>
        <v>1.9085026825178124</v>
      </c>
    </row>
    <row r="786" spans="14:15" ht="13" x14ac:dyDescent="0.15">
      <c r="N786" s="38">
        <v>11760</v>
      </c>
      <c r="O786" s="26">
        <f t="shared" si="14"/>
        <v>1.9087107933321876</v>
      </c>
    </row>
    <row r="787" spans="14:15" ht="13" x14ac:dyDescent="0.15">
      <c r="N787" s="38">
        <v>11775</v>
      </c>
      <c r="O787" s="26">
        <f t="shared" si="14"/>
        <v>1.9089186831845106</v>
      </c>
    </row>
    <row r="788" spans="14:15" ht="13" x14ac:dyDescent="0.15">
      <c r="N788" s="38">
        <v>11790</v>
      </c>
      <c r="O788" s="26">
        <f t="shared" si="14"/>
        <v>1.9091263529774238</v>
      </c>
    </row>
    <row r="789" spans="14:15" ht="13" x14ac:dyDescent="0.15">
      <c r="N789" s="38">
        <v>11805</v>
      </c>
      <c r="O789" s="26">
        <f t="shared" si="14"/>
        <v>1.9093338036098197</v>
      </c>
    </row>
    <row r="790" spans="14:15" ht="13" x14ac:dyDescent="0.15">
      <c r="N790" s="38">
        <v>11820</v>
      </c>
      <c r="O790" s="26">
        <f t="shared" si="14"/>
        <v>1.909541035976849</v>
      </c>
    </row>
    <row r="791" spans="14:15" ht="13" x14ac:dyDescent="0.15">
      <c r="N791" s="38">
        <v>11835</v>
      </c>
      <c r="O791" s="26">
        <f t="shared" si="14"/>
        <v>1.9097480509699407</v>
      </c>
    </row>
    <row r="792" spans="14:15" ht="13" x14ac:dyDescent="0.15">
      <c r="N792" s="38">
        <v>11850</v>
      </c>
      <c r="O792" s="26">
        <f t="shared" si="14"/>
        <v>1.9099548494768177</v>
      </c>
    </row>
    <row r="793" spans="14:15" ht="13" x14ac:dyDescent="0.15">
      <c r="N793" s="38">
        <v>11865</v>
      </c>
      <c r="O793" s="26">
        <f t="shared" si="14"/>
        <v>1.9101614323815062</v>
      </c>
    </row>
    <row r="794" spans="14:15" ht="13" x14ac:dyDescent="0.15">
      <c r="N794" s="38">
        <v>11880</v>
      </c>
      <c r="O794" s="26">
        <f t="shared" si="14"/>
        <v>1.9103678005643578</v>
      </c>
    </row>
    <row r="795" spans="14:15" ht="13" x14ac:dyDescent="0.15">
      <c r="N795" s="38">
        <v>11895</v>
      </c>
      <c r="O795" s="26">
        <f t="shared" si="14"/>
        <v>1.9105739549020644</v>
      </c>
    </row>
    <row r="796" spans="14:15" ht="13" x14ac:dyDescent="0.15">
      <c r="N796" s="38">
        <v>11910</v>
      </c>
      <c r="O796" s="26">
        <f t="shared" si="14"/>
        <v>1.9107798962676652</v>
      </c>
    </row>
    <row r="797" spans="14:15" ht="13" x14ac:dyDescent="0.15">
      <c r="N797" s="38">
        <v>11925</v>
      </c>
      <c r="O797" s="26">
        <f t="shared" si="14"/>
        <v>1.910985625530575</v>
      </c>
    </row>
    <row r="798" spans="14:15" ht="13" x14ac:dyDescent="0.15">
      <c r="N798" s="38">
        <v>11940</v>
      </c>
      <c r="O798" s="26">
        <f t="shared" si="14"/>
        <v>1.9111911435565885</v>
      </c>
    </row>
    <row r="799" spans="14:15" ht="13" x14ac:dyDescent="0.15">
      <c r="N799" s="38">
        <v>11955</v>
      </c>
      <c r="O799" s="26">
        <f t="shared" si="14"/>
        <v>1.9113964512078994</v>
      </c>
    </row>
    <row r="800" spans="14:15" ht="13" x14ac:dyDescent="0.15">
      <c r="N800" s="38">
        <v>11970</v>
      </c>
      <c r="O800" s="26">
        <f t="shared" si="14"/>
        <v>1.911601549343116</v>
      </c>
    </row>
    <row r="801" spans="14:15" ht="13" x14ac:dyDescent="0.15">
      <c r="N801" s="38">
        <v>11985</v>
      </c>
      <c r="O801" s="26">
        <f t="shared" si="14"/>
        <v>1.9118064388172744</v>
      </c>
    </row>
    <row r="802" spans="14:15" ht="13" x14ac:dyDescent="0.15">
      <c r="N802" s="38">
        <v>12000</v>
      </c>
      <c r="O802" s="26">
        <f t="shared" si="14"/>
        <v>1.9120111204818562</v>
      </c>
    </row>
    <row r="803" spans="14:15" ht="13" x14ac:dyDescent="0.15">
      <c r="N803" s="38">
        <v>12015</v>
      </c>
      <c r="O803" s="26">
        <f t="shared" si="14"/>
        <v>1.9122155951847972</v>
      </c>
    </row>
    <row r="804" spans="14:15" ht="13" x14ac:dyDescent="0.15">
      <c r="N804" s="38">
        <v>12030</v>
      </c>
      <c r="O804" s="26">
        <f t="shared" si="14"/>
        <v>1.9124198637705119</v>
      </c>
    </row>
    <row r="805" spans="14:15" ht="13" x14ac:dyDescent="0.15">
      <c r="N805" s="38">
        <v>12045</v>
      </c>
      <c r="O805" s="26">
        <f t="shared" si="14"/>
        <v>1.912623927079899</v>
      </c>
    </row>
    <row r="806" spans="14:15" ht="13" x14ac:dyDescent="0.15">
      <c r="N806" s="38">
        <v>12060</v>
      </c>
      <c r="O806" s="26">
        <f t="shared" si="14"/>
        <v>1.9128277859503573</v>
      </c>
    </row>
    <row r="807" spans="14:15" ht="13" x14ac:dyDescent="0.15">
      <c r="N807" s="38">
        <v>12075</v>
      </c>
      <c r="O807" s="26">
        <f t="shared" si="14"/>
        <v>1.9130314412158089</v>
      </c>
    </row>
    <row r="808" spans="14:15" ht="13" x14ac:dyDescent="0.15">
      <c r="N808" s="38">
        <v>12090</v>
      </c>
      <c r="O808" s="26">
        <f t="shared" si="14"/>
        <v>1.9132348937067016</v>
      </c>
    </row>
    <row r="809" spans="14:15" ht="13" x14ac:dyDescent="0.15">
      <c r="N809" s="38">
        <v>12105</v>
      </c>
      <c r="O809" s="26">
        <f t="shared" si="14"/>
        <v>1.9134381442500326</v>
      </c>
    </row>
    <row r="810" spans="14:15" ht="13" x14ac:dyDescent="0.15">
      <c r="N810" s="38">
        <v>12120</v>
      </c>
      <c r="O810" s="26">
        <f t="shared" si="14"/>
        <v>1.9136411936693563</v>
      </c>
    </row>
    <row r="811" spans="14:15" ht="13" x14ac:dyDescent="0.15">
      <c r="N811" s="38">
        <v>12135</v>
      </c>
      <c r="O811" s="26">
        <f t="shared" si="14"/>
        <v>1.9138440427848034</v>
      </c>
    </row>
    <row r="812" spans="14:15" ht="13" x14ac:dyDescent="0.15">
      <c r="N812" s="38">
        <v>12150</v>
      </c>
      <c r="O812" s="26">
        <f t="shared" si="14"/>
        <v>1.914046692413093</v>
      </c>
    </row>
    <row r="813" spans="14:15" ht="13" x14ac:dyDescent="0.15">
      <c r="N813" s="38">
        <v>12165</v>
      </c>
      <c r="O813" s="26">
        <f t="shared" si="14"/>
        <v>1.9142491433675479</v>
      </c>
    </row>
    <row r="814" spans="14:15" ht="13" x14ac:dyDescent="0.15">
      <c r="N814" s="38">
        <v>12180</v>
      </c>
      <c r="O814" s="26">
        <f t="shared" si="14"/>
        <v>1.9144513964581069</v>
      </c>
    </row>
    <row r="815" spans="14:15" ht="13" x14ac:dyDescent="0.15">
      <c r="N815" s="38">
        <v>12195</v>
      </c>
      <c r="O815" s="26">
        <f t="shared" si="14"/>
        <v>1.914653452491339</v>
      </c>
    </row>
    <row r="816" spans="14:15" ht="13" x14ac:dyDescent="0.15">
      <c r="N816" s="38">
        <v>12210</v>
      </c>
      <c r="O816" s="26">
        <f t="shared" si="14"/>
        <v>1.9148553122704612</v>
      </c>
    </row>
    <row r="817" spans="14:15" ht="13" x14ac:dyDescent="0.15">
      <c r="N817" s="38">
        <v>12225</v>
      </c>
      <c r="O817" s="26">
        <f t="shared" si="14"/>
        <v>1.9150569765953476</v>
      </c>
    </row>
    <row r="818" spans="14:15" ht="13" x14ac:dyDescent="0.15">
      <c r="N818" s="38">
        <v>12240</v>
      </c>
      <c r="O818" s="26">
        <f t="shared" si="14"/>
        <v>1.9152584462625448</v>
      </c>
    </row>
    <row r="819" spans="14:15" ht="13" x14ac:dyDescent="0.15">
      <c r="N819" s="38">
        <v>12255</v>
      </c>
      <c r="O819" s="26">
        <f t="shared" si="14"/>
        <v>1.9154597220652887</v>
      </c>
    </row>
    <row r="820" spans="14:15" ht="13" x14ac:dyDescent="0.15">
      <c r="N820" s="38">
        <v>12270</v>
      </c>
      <c r="O820" s="26">
        <f t="shared" si="14"/>
        <v>1.9156608047935126</v>
      </c>
    </row>
    <row r="821" spans="14:15" ht="13" x14ac:dyDescent="0.15">
      <c r="N821" s="38">
        <v>12285</v>
      </c>
      <c r="O821" s="26">
        <f t="shared" si="14"/>
        <v>1.9158616952338656</v>
      </c>
    </row>
    <row r="822" spans="14:15" ht="13" x14ac:dyDescent="0.15">
      <c r="N822" s="38">
        <v>12300</v>
      </c>
      <c r="O822" s="26">
        <f t="shared" si="14"/>
        <v>1.9160623941697272</v>
      </c>
    </row>
    <row r="823" spans="14:15" ht="13" x14ac:dyDescent="0.15">
      <c r="N823" s="38">
        <v>12315</v>
      </c>
      <c r="O823" s="26">
        <f t="shared" si="14"/>
        <v>1.9162629023812148</v>
      </c>
    </row>
    <row r="824" spans="14:15" ht="13" x14ac:dyDescent="0.15">
      <c r="N824" s="38">
        <v>12330</v>
      </c>
      <c r="O824" s="26">
        <f t="shared" si="14"/>
        <v>1.916463220645201</v>
      </c>
    </row>
    <row r="825" spans="14:15" ht="13" x14ac:dyDescent="0.15">
      <c r="N825" s="38">
        <v>12345</v>
      </c>
      <c r="O825" s="26">
        <f t="shared" si="14"/>
        <v>1.9166633497353329</v>
      </c>
    </row>
    <row r="826" spans="14:15" ht="13" x14ac:dyDescent="0.15">
      <c r="N826" s="38">
        <v>12360</v>
      </c>
      <c r="O826" s="26">
        <f t="shared" si="14"/>
        <v>1.9168632904220315</v>
      </c>
    </row>
    <row r="827" spans="14:15" ht="13" x14ac:dyDescent="0.15">
      <c r="N827" s="38">
        <v>12375</v>
      </c>
      <c r="O827" s="26">
        <f t="shared" si="14"/>
        <v>1.9170630434725187</v>
      </c>
    </row>
    <row r="828" spans="14:15" ht="13" x14ac:dyDescent="0.15">
      <c r="N828" s="38">
        <v>12390</v>
      </c>
      <c r="O828" s="26">
        <f t="shared" si="14"/>
        <v>1.9172626096508223</v>
      </c>
    </row>
    <row r="829" spans="14:15" ht="13" x14ac:dyDescent="0.15">
      <c r="N829" s="38">
        <v>12405</v>
      </c>
      <c r="O829" s="26">
        <f t="shared" si="14"/>
        <v>1.9174619897177969</v>
      </c>
    </row>
    <row r="830" spans="14:15" ht="13" x14ac:dyDescent="0.15">
      <c r="N830" s="38">
        <v>12420</v>
      </c>
      <c r="O830" s="26">
        <f t="shared" si="14"/>
        <v>1.9176611844311262</v>
      </c>
    </row>
    <row r="831" spans="14:15" ht="13" x14ac:dyDescent="0.15">
      <c r="N831" s="38">
        <v>12435</v>
      </c>
      <c r="O831" s="26">
        <f t="shared" si="14"/>
        <v>1.9178601945453471</v>
      </c>
    </row>
    <row r="832" spans="14:15" ht="13" x14ac:dyDescent="0.15">
      <c r="N832" s="38">
        <v>12450</v>
      </c>
      <c r="O832" s="26">
        <f t="shared" si="14"/>
        <v>1.9180590208118558</v>
      </c>
    </row>
    <row r="833" spans="14:15" ht="13" x14ac:dyDescent="0.15">
      <c r="N833" s="38">
        <v>12465</v>
      </c>
      <c r="O833" s="26">
        <f t="shared" si="14"/>
        <v>1.9182576639789248</v>
      </c>
    </row>
    <row r="834" spans="14:15" ht="13" x14ac:dyDescent="0.15">
      <c r="N834" s="38">
        <v>12480</v>
      </c>
      <c r="O834" s="26">
        <f t="shared" si="14"/>
        <v>1.9184561247917111</v>
      </c>
    </row>
    <row r="835" spans="14:15" ht="13" x14ac:dyDescent="0.15">
      <c r="N835" s="38">
        <v>12495</v>
      </c>
      <c r="O835" s="26">
        <f t="shared" ref="O835:O898" si="15">$B$22-($B$26*EXP(-$B$23*N835))-($B$27*EXP(-$B$24*N835))-($B$28*EXP(-$B$25*N835))</f>
        <v>1.9186544039922753</v>
      </c>
    </row>
    <row r="836" spans="14:15" ht="13" x14ac:dyDescent="0.15">
      <c r="N836" s="38">
        <v>12510</v>
      </c>
      <c r="O836" s="26">
        <f t="shared" si="15"/>
        <v>1.9188525023195924</v>
      </c>
    </row>
    <row r="837" spans="14:15" ht="13" x14ac:dyDescent="0.15">
      <c r="N837" s="38">
        <v>12525</v>
      </c>
      <c r="O837" s="26">
        <f t="shared" si="15"/>
        <v>1.9190504205095591</v>
      </c>
    </row>
    <row r="838" spans="14:15" ht="13" x14ac:dyDescent="0.15">
      <c r="N838" s="38">
        <v>12540</v>
      </c>
      <c r="O838" s="26">
        <f t="shared" si="15"/>
        <v>1.9192481592950159</v>
      </c>
    </row>
    <row r="839" spans="14:15" ht="13" x14ac:dyDescent="0.15">
      <c r="N839" s="38">
        <v>12555</v>
      </c>
      <c r="O839" s="26">
        <f t="shared" si="15"/>
        <v>1.919445719405755</v>
      </c>
    </row>
    <row r="840" spans="14:15" ht="13" x14ac:dyDescent="0.15">
      <c r="N840" s="38">
        <v>12570</v>
      </c>
      <c r="O840" s="26">
        <f t="shared" si="15"/>
        <v>1.9196431015685276</v>
      </c>
    </row>
    <row r="841" spans="14:15" ht="13" x14ac:dyDescent="0.15">
      <c r="N841" s="38">
        <v>12585</v>
      </c>
      <c r="O841" s="26">
        <f t="shared" si="15"/>
        <v>1.9198403065070702</v>
      </c>
    </row>
    <row r="842" spans="14:15" ht="13" x14ac:dyDescent="0.15">
      <c r="N842" s="38">
        <v>12600</v>
      </c>
      <c r="O842" s="26">
        <f t="shared" si="15"/>
        <v>1.9200373349421014</v>
      </c>
    </row>
    <row r="843" spans="14:15" ht="13" x14ac:dyDescent="0.15">
      <c r="N843" s="38">
        <v>12615</v>
      </c>
      <c r="O843" s="26">
        <f t="shared" si="15"/>
        <v>1.9202341875913485</v>
      </c>
    </row>
    <row r="844" spans="14:15" ht="13" x14ac:dyDescent="0.15">
      <c r="N844" s="38">
        <v>12630</v>
      </c>
      <c r="O844" s="26">
        <f t="shared" si="15"/>
        <v>1.9204308651695481</v>
      </c>
    </row>
    <row r="845" spans="14:15" ht="13" x14ac:dyDescent="0.15">
      <c r="N845" s="38">
        <v>12645</v>
      </c>
      <c r="O845" s="26">
        <f t="shared" si="15"/>
        <v>1.9206273683884678</v>
      </c>
    </row>
    <row r="846" spans="14:15" ht="13" x14ac:dyDescent="0.15">
      <c r="N846" s="38">
        <v>12660</v>
      </c>
      <c r="O846" s="26">
        <f t="shared" si="15"/>
        <v>1.920823697956914</v>
      </c>
    </row>
    <row r="847" spans="14:15" ht="13" x14ac:dyDescent="0.15">
      <c r="N847" s="38">
        <v>12675</v>
      </c>
      <c r="O847" s="26">
        <f t="shared" si="15"/>
        <v>1.9210198545807415</v>
      </c>
    </row>
    <row r="848" spans="14:15" ht="13" x14ac:dyDescent="0.15">
      <c r="N848" s="38">
        <v>12690</v>
      </c>
      <c r="O848" s="26">
        <f t="shared" si="15"/>
        <v>1.9212158389628753</v>
      </c>
    </row>
    <row r="849" spans="14:15" ht="13" x14ac:dyDescent="0.15">
      <c r="N849" s="38">
        <v>12705</v>
      </c>
      <c r="O849" s="26">
        <f t="shared" si="15"/>
        <v>1.9214116518033117</v>
      </c>
    </row>
    <row r="850" spans="14:15" ht="13" x14ac:dyDescent="0.15">
      <c r="N850" s="38">
        <v>12720</v>
      </c>
      <c r="O850" s="26">
        <f t="shared" si="15"/>
        <v>1.9216072937991378</v>
      </c>
    </row>
    <row r="851" spans="14:15" ht="13" x14ac:dyDescent="0.15">
      <c r="N851" s="38">
        <v>12735</v>
      </c>
      <c r="O851" s="26">
        <f t="shared" si="15"/>
        <v>1.9218027656445402</v>
      </c>
    </row>
    <row r="852" spans="14:15" ht="13" x14ac:dyDescent="0.15">
      <c r="N852" s="38">
        <v>12750</v>
      </c>
      <c r="O852" s="26">
        <f t="shared" si="15"/>
        <v>1.9219980680308195</v>
      </c>
    </row>
    <row r="853" spans="14:15" ht="13" x14ac:dyDescent="0.15">
      <c r="N853" s="38">
        <v>12765</v>
      </c>
      <c r="O853" s="26">
        <f t="shared" si="15"/>
        <v>1.9221932016464001</v>
      </c>
    </row>
    <row r="854" spans="14:15" ht="13" x14ac:dyDescent="0.15">
      <c r="N854" s="38">
        <v>12780</v>
      </c>
      <c r="O854" s="26">
        <f t="shared" si="15"/>
        <v>1.9223881671768419</v>
      </c>
    </row>
    <row r="855" spans="14:15" ht="13" x14ac:dyDescent="0.15">
      <c r="N855" s="38">
        <v>12795</v>
      </c>
      <c r="O855" s="26">
        <f t="shared" si="15"/>
        <v>1.922582965304855</v>
      </c>
    </row>
    <row r="856" spans="14:15" ht="13" x14ac:dyDescent="0.15">
      <c r="N856" s="38">
        <v>12810</v>
      </c>
      <c r="O856" s="26">
        <f t="shared" si="15"/>
        <v>1.9227775967103087</v>
      </c>
    </row>
    <row r="857" spans="14:15" ht="13" x14ac:dyDescent="0.15">
      <c r="N857" s="38">
        <v>12825</v>
      </c>
      <c r="O857" s="26">
        <f t="shared" si="15"/>
        <v>1.9229720620702464</v>
      </c>
    </row>
    <row r="858" spans="14:15" ht="13" x14ac:dyDescent="0.15">
      <c r="N858" s="38">
        <v>12840</v>
      </c>
      <c r="O858" s="26">
        <f t="shared" si="15"/>
        <v>1.923166362058895</v>
      </c>
    </row>
    <row r="859" spans="14:15" ht="13" x14ac:dyDescent="0.15">
      <c r="N859" s="38">
        <v>12855</v>
      </c>
      <c r="O859" s="26">
        <f t="shared" si="15"/>
        <v>1.9233604973476748</v>
      </c>
    </row>
    <row r="860" spans="14:15" ht="13" x14ac:dyDescent="0.15">
      <c r="N860" s="38">
        <v>12870</v>
      </c>
      <c r="O860" s="26">
        <f t="shared" si="15"/>
        <v>1.9235544686052153</v>
      </c>
    </row>
    <row r="861" spans="14:15" ht="13" x14ac:dyDescent="0.15">
      <c r="N861" s="38">
        <v>12885</v>
      </c>
      <c r="O861" s="26">
        <f t="shared" si="15"/>
        <v>1.9237482764973644</v>
      </c>
    </row>
    <row r="862" spans="14:15" ht="13" x14ac:dyDescent="0.15">
      <c r="N862" s="38">
        <v>12900</v>
      </c>
      <c r="O862" s="26">
        <f t="shared" si="15"/>
        <v>1.9239419216872022</v>
      </c>
    </row>
    <row r="863" spans="14:15" ht="13" x14ac:dyDescent="0.15">
      <c r="N863" s="38">
        <v>12915</v>
      </c>
      <c r="O863" s="26">
        <f t="shared" si="15"/>
        <v>1.9241354048350487</v>
      </c>
    </row>
    <row r="864" spans="14:15" ht="13" x14ac:dyDescent="0.15">
      <c r="N864" s="38">
        <v>12930</v>
      </c>
      <c r="O864" s="26">
        <f t="shared" si="15"/>
        <v>1.9243287265984765</v>
      </c>
    </row>
    <row r="865" spans="14:15" ht="13" x14ac:dyDescent="0.15">
      <c r="N865" s="38">
        <v>12945</v>
      </c>
      <c r="O865" s="26">
        <f t="shared" si="15"/>
        <v>1.924521887632328</v>
      </c>
    </row>
    <row r="866" spans="14:15" ht="13" x14ac:dyDescent="0.15">
      <c r="N866" s="38">
        <v>12960</v>
      </c>
      <c r="O866" s="26">
        <f t="shared" si="15"/>
        <v>1.9247148885887171</v>
      </c>
    </row>
    <row r="867" spans="14:15" ht="13" x14ac:dyDescent="0.15">
      <c r="N867" s="38">
        <v>12975</v>
      </c>
      <c r="O867" s="26">
        <f t="shared" si="15"/>
        <v>1.9249077301170461</v>
      </c>
    </row>
    <row r="868" spans="14:15" ht="13" x14ac:dyDescent="0.15">
      <c r="N868" s="38">
        <v>12990</v>
      </c>
      <c r="O868" s="26">
        <f t="shared" si="15"/>
        <v>1.9251004128640199</v>
      </c>
    </row>
    <row r="869" spans="14:15" ht="13" x14ac:dyDescent="0.15">
      <c r="N869" s="38">
        <v>13005</v>
      </c>
      <c r="O869" s="26">
        <f t="shared" si="15"/>
        <v>1.9252929374736496</v>
      </c>
    </row>
    <row r="870" spans="14:15" ht="13" x14ac:dyDescent="0.15">
      <c r="N870" s="38">
        <v>13020</v>
      </c>
      <c r="O870" s="26">
        <f t="shared" si="15"/>
        <v>1.9254853045872684</v>
      </c>
    </row>
    <row r="871" spans="14:15" ht="13" x14ac:dyDescent="0.15">
      <c r="N871" s="38">
        <v>13035</v>
      </c>
      <c r="O871" s="26">
        <f t="shared" si="15"/>
        <v>1.9256775148435423</v>
      </c>
    </row>
    <row r="872" spans="14:15" ht="13" x14ac:dyDescent="0.15">
      <c r="N872" s="38">
        <v>13050</v>
      </c>
      <c r="O872" s="26">
        <f t="shared" si="15"/>
        <v>1.9258695688784826</v>
      </c>
    </row>
    <row r="873" spans="14:15" ht="13" x14ac:dyDescent="0.15">
      <c r="N873" s="38">
        <v>13065</v>
      </c>
      <c r="O873" s="26">
        <f t="shared" si="15"/>
        <v>1.9260614673254546</v>
      </c>
    </row>
    <row r="874" spans="14:15" ht="13" x14ac:dyDescent="0.15">
      <c r="N874" s="38">
        <v>13080</v>
      </c>
      <c r="O874" s="26">
        <f t="shared" si="15"/>
        <v>1.9262532108151857</v>
      </c>
    </row>
    <row r="875" spans="14:15" ht="13" x14ac:dyDescent="0.15">
      <c r="N875" s="38">
        <v>13095</v>
      </c>
      <c r="O875" s="26">
        <f t="shared" si="15"/>
        <v>1.9264447999757843</v>
      </c>
    </row>
    <row r="876" spans="14:15" ht="13" x14ac:dyDescent="0.15">
      <c r="N876" s="38">
        <v>13110</v>
      </c>
      <c r="O876" s="26">
        <f t="shared" si="15"/>
        <v>1.9266362354327464</v>
      </c>
    </row>
    <row r="877" spans="14:15" ht="13" x14ac:dyDescent="0.15">
      <c r="N877" s="38">
        <v>13125</v>
      </c>
      <c r="O877" s="26">
        <f t="shared" si="15"/>
        <v>1.9268275178089622</v>
      </c>
    </row>
    <row r="878" spans="14:15" ht="13" x14ac:dyDescent="0.15">
      <c r="N878" s="38">
        <v>13140</v>
      </c>
      <c r="O878" s="26">
        <f t="shared" si="15"/>
        <v>1.9270186477247364</v>
      </c>
    </row>
    <row r="879" spans="14:15" ht="13" x14ac:dyDescent="0.15">
      <c r="N879" s="38">
        <v>13155</v>
      </c>
      <c r="O879" s="26">
        <f t="shared" si="15"/>
        <v>1.9272096257977882</v>
      </c>
    </row>
    <row r="880" spans="14:15" ht="13" x14ac:dyDescent="0.15">
      <c r="N880" s="38">
        <v>13170</v>
      </c>
      <c r="O880" s="26">
        <f t="shared" si="15"/>
        <v>1.9274004526432726</v>
      </c>
    </row>
    <row r="881" spans="14:15" ht="13" x14ac:dyDescent="0.15">
      <c r="N881" s="38">
        <v>13185</v>
      </c>
      <c r="O881" s="26">
        <f t="shared" si="15"/>
        <v>1.9275911288737833</v>
      </c>
    </row>
    <row r="882" spans="14:15" ht="13" x14ac:dyDescent="0.15">
      <c r="N882" s="38">
        <v>13200</v>
      </c>
      <c r="O882" s="26">
        <f t="shared" si="15"/>
        <v>1.9277816550993663</v>
      </c>
    </row>
    <row r="883" spans="14:15" ht="13" x14ac:dyDescent="0.15">
      <c r="N883" s="38">
        <v>13215</v>
      </c>
      <c r="O883" s="26">
        <f t="shared" si="15"/>
        <v>1.9279720319275304</v>
      </c>
    </row>
    <row r="884" spans="14:15" ht="13" x14ac:dyDescent="0.15">
      <c r="N884" s="38">
        <v>13230</v>
      </c>
      <c r="O884" s="26">
        <f t="shared" si="15"/>
        <v>1.9281622599632584</v>
      </c>
    </row>
    <row r="885" spans="14:15" ht="13" x14ac:dyDescent="0.15">
      <c r="N885" s="38">
        <v>13245</v>
      </c>
      <c r="O885" s="26">
        <f t="shared" si="15"/>
        <v>1.9283523398090177</v>
      </c>
    </row>
    <row r="886" spans="14:15" ht="13" x14ac:dyDescent="0.15">
      <c r="N886" s="38">
        <v>13260</v>
      </c>
      <c r="O886" s="26">
        <f t="shared" si="15"/>
        <v>1.9285422720647656</v>
      </c>
    </row>
    <row r="887" spans="14:15" ht="13" x14ac:dyDescent="0.15">
      <c r="N887" s="38">
        <v>13275</v>
      </c>
      <c r="O887" s="26">
        <f t="shared" si="15"/>
        <v>1.9287320573279683</v>
      </c>
    </row>
    <row r="888" spans="14:15" ht="13" x14ac:dyDescent="0.15">
      <c r="N888" s="38">
        <v>13290</v>
      </c>
      <c r="O888" s="26">
        <f t="shared" si="15"/>
        <v>1.9289216961936058</v>
      </c>
    </row>
    <row r="889" spans="14:15" ht="13" x14ac:dyDescent="0.15">
      <c r="N889" s="38">
        <v>13305</v>
      </c>
      <c r="O889" s="26">
        <f t="shared" si="15"/>
        <v>1.9291111892541819</v>
      </c>
    </row>
    <row r="890" spans="14:15" ht="13" x14ac:dyDescent="0.15">
      <c r="N890" s="38">
        <v>13320</v>
      </c>
      <c r="O890" s="26">
        <f t="shared" si="15"/>
        <v>1.9293005370997403</v>
      </c>
    </row>
    <row r="891" spans="14:15" ht="13" x14ac:dyDescent="0.15">
      <c r="N891" s="38">
        <v>13335</v>
      </c>
      <c r="O891" s="26">
        <f t="shared" si="15"/>
        <v>1.9294897403178659</v>
      </c>
    </row>
    <row r="892" spans="14:15" ht="13" x14ac:dyDescent="0.15">
      <c r="N892" s="38">
        <v>13350</v>
      </c>
      <c r="O892" s="26">
        <f t="shared" si="15"/>
        <v>1.9296787994937006</v>
      </c>
    </row>
    <row r="893" spans="14:15" ht="13" x14ac:dyDescent="0.15">
      <c r="N893" s="38">
        <v>13365</v>
      </c>
      <c r="O893" s="26">
        <f t="shared" si="15"/>
        <v>1.929867715209955</v>
      </c>
    </row>
    <row r="894" spans="14:15" ht="13" x14ac:dyDescent="0.15">
      <c r="N894" s="38">
        <v>13380</v>
      </c>
      <c r="O894" s="26">
        <f t="shared" si="15"/>
        <v>1.9300564880469135</v>
      </c>
    </row>
    <row r="895" spans="14:15" ht="13" x14ac:dyDescent="0.15">
      <c r="N895" s="38">
        <v>13395</v>
      </c>
      <c r="O895" s="26">
        <f t="shared" si="15"/>
        <v>1.9302451185824498</v>
      </c>
    </row>
    <row r="896" spans="14:15" ht="13" x14ac:dyDescent="0.15">
      <c r="N896" s="38">
        <v>13410</v>
      </c>
      <c r="O896" s="26">
        <f t="shared" si="15"/>
        <v>1.9304336073920298</v>
      </c>
    </row>
    <row r="897" spans="14:15" ht="13" x14ac:dyDescent="0.15">
      <c r="N897" s="38">
        <v>13425</v>
      </c>
      <c r="O897" s="26">
        <f t="shared" si="15"/>
        <v>1.9306219550487311</v>
      </c>
    </row>
    <row r="898" spans="14:15" ht="13" x14ac:dyDescent="0.15">
      <c r="N898" s="38">
        <v>13440</v>
      </c>
      <c r="O898" s="26">
        <f t="shared" si="15"/>
        <v>1.930810162123243</v>
      </c>
    </row>
    <row r="899" spans="14:15" ht="13" x14ac:dyDescent="0.15">
      <c r="N899" s="38">
        <v>13455</v>
      </c>
      <c r="O899" s="26">
        <f t="shared" ref="O899:O962" si="16">$B$22-($B$26*EXP(-$B$23*N899))-($B$27*EXP(-$B$24*N899))-($B$28*EXP(-$B$25*N899))</f>
        <v>1.9309982291838841</v>
      </c>
    </row>
    <row r="900" spans="14:15" ht="13" x14ac:dyDescent="0.15">
      <c r="N900" s="38">
        <v>13470</v>
      </c>
      <c r="O900" s="26">
        <f t="shared" si="16"/>
        <v>1.9311861567966098</v>
      </c>
    </row>
    <row r="901" spans="14:15" ht="13" x14ac:dyDescent="0.15">
      <c r="N901" s="38">
        <v>13485</v>
      </c>
      <c r="O901" s="26">
        <f t="shared" si="16"/>
        <v>1.9313739455250181</v>
      </c>
    </row>
    <row r="902" spans="14:15" ht="13" x14ac:dyDescent="0.15">
      <c r="N902" s="38">
        <v>13500</v>
      </c>
      <c r="O902" s="26">
        <f t="shared" si="16"/>
        <v>1.9315615959303667</v>
      </c>
    </row>
    <row r="903" spans="14:15" ht="13" x14ac:dyDescent="0.15">
      <c r="N903" s="38">
        <v>13515</v>
      </c>
      <c r="O903" s="26">
        <f t="shared" si="16"/>
        <v>1.9317491085715766</v>
      </c>
    </row>
    <row r="904" spans="14:15" ht="13" x14ac:dyDescent="0.15">
      <c r="N904" s="38">
        <v>13530</v>
      </c>
      <c r="O904" s="26">
        <f t="shared" si="16"/>
        <v>1.9319364840052451</v>
      </c>
    </row>
    <row r="905" spans="14:15" ht="13" x14ac:dyDescent="0.15">
      <c r="N905" s="38">
        <v>13545</v>
      </c>
      <c r="O905" s="26">
        <f t="shared" si="16"/>
        <v>1.9321237227856534</v>
      </c>
    </row>
    <row r="906" spans="14:15" ht="13" x14ac:dyDescent="0.15">
      <c r="N906" s="38">
        <v>13560</v>
      </c>
      <c r="O906" s="26">
        <f t="shared" si="16"/>
        <v>1.9323108254647794</v>
      </c>
    </row>
    <row r="907" spans="14:15" ht="13" x14ac:dyDescent="0.15">
      <c r="N907" s="38">
        <v>13575</v>
      </c>
      <c r="O907" s="26">
        <f t="shared" si="16"/>
        <v>1.9324977925923044</v>
      </c>
    </row>
    <row r="908" spans="14:15" ht="13" x14ac:dyDescent="0.15">
      <c r="N908" s="38">
        <v>13590</v>
      </c>
      <c r="O908" s="26">
        <f t="shared" si="16"/>
        <v>1.9326846247156215</v>
      </c>
    </row>
    <row r="909" spans="14:15" ht="13" x14ac:dyDescent="0.15">
      <c r="N909" s="38">
        <v>13605</v>
      </c>
      <c r="O909" s="26">
        <f t="shared" si="16"/>
        <v>1.9328713223798504</v>
      </c>
    </row>
    <row r="910" spans="14:15" ht="13" x14ac:dyDescent="0.15">
      <c r="N910" s="38">
        <v>13620</v>
      </c>
      <c r="O910" s="26">
        <f t="shared" si="16"/>
        <v>1.9330578861278402</v>
      </c>
    </row>
    <row r="911" spans="14:15" ht="13" x14ac:dyDescent="0.15">
      <c r="N911" s="38">
        <v>13635</v>
      </c>
      <c r="O911" s="26">
        <f t="shared" si="16"/>
        <v>1.9332443165001854</v>
      </c>
    </row>
    <row r="912" spans="14:15" ht="13" x14ac:dyDescent="0.15">
      <c r="N912" s="38">
        <v>13650</v>
      </c>
      <c r="O912" s="26">
        <f t="shared" si="16"/>
        <v>1.9334306140352293</v>
      </c>
    </row>
    <row r="913" spans="14:15" ht="13" x14ac:dyDescent="0.15">
      <c r="N913" s="38">
        <v>13665</v>
      </c>
      <c r="O913" s="26">
        <f t="shared" si="16"/>
        <v>1.9336167792690793</v>
      </c>
    </row>
    <row r="914" spans="14:15" ht="13" x14ac:dyDescent="0.15">
      <c r="N914" s="38">
        <v>13680</v>
      </c>
      <c r="O914" s="26">
        <f t="shared" si="16"/>
        <v>1.9338028127356104</v>
      </c>
    </row>
    <row r="915" spans="14:15" ht="13" x14ac:dyDescent="0.15">
      <c r="N915" s="38">
        <v>13695</v>
      </c>
      <c r="O915" s="26">
        <f t="shared" si="16"/>
        <v>1.9339887149664765</v>
      </c>
    </row>
    <row r="916" spans="14:15" ht="13" x14ac:dyDescent="0.15">
      <c r="N916" s="38">
        <v>13710</v>
      </c>
      <c r="O916" s="26">
        <f t="shared" si="16"/>
        <v>1.9341744864911234</v>
      </c>
    </row>
    <row r="917" spans="14:15" ht="13" x14ac:dyDescent="0.15">
      <c r="N917" s="38">
        <v>13725</v>
      </c>
      <c r="O917" s="26">
        <f t="shared" si="16"/>
        <v>1.9343601278367935</v>
      </c>
    </row>
    <row r="918" spans="14:15" ht="13" x14ac:dyDescent="0.15">
      <c r="N918" s="38">
        <v>13740</v>
      </c>
      <c r="O918" s="26">
        <f t="shared" si="16"/>
        <v>1.934545639528535</v>
      </c>
    </row>
    <row r="919" spans="14:15" ht="13" x14ac:dyDescent="0.15">
      <c r="N919" s="38">
        <v>13755</v>
      </c>
      <c r="O919" s="26">
        <f t="shared" si="16"/>
        <v>1.9347310220892133</v>
      </c>
    </row>
    <row r="920" spans="14:15" ht="13" x14ac:dyDescent="0.15">
      <c r="N920" s="38">
        <v>13770</v>
      </c>
      <c r="O920" s="26">
        <f t="shared" si="16"/>
        <v>1.9349162760395187</v>
      </c>
    </row>
    <row r="921" spans="14:15" ht="13" x14ac:dyDescent="0.15">
      <c r="N921" s="38">
        <v>13785</v>
      </c>
      <c r="O921" s="26">
        <f t="shared" si="16"/>
        <v>1.9351014018979784</v>
      </c>
    </row>
    <row r="922" spans="14:15" ht="13" x14ac:dyDescent="0.15">
      <c r="N922" s="38">
        <v>13800</v>
      </c>
      <c r="O922" s="26">
        <f t="shared" si="16"/>
        <v>1.9352864001809591</v>
      </c>
    </row>
    <row r="923" spans="14:15" ht="13" x14ac:dyDescent="0.15">
      <c r="N923" s="38">
        <v>13815</v>
      </c>
      <c r="O923" s="26">
        <f t="shared" si="16"/>
        <v>1.935471271402684</v>
      </c>
    </row>
    <row r="924" spans="14:15" ht="13" x14ac:dyDescent="0.15">
      <c r="N924" s="38">
        <v>13830</v>
      </c>
      <c r="O924" s="26">
        <f t="shared" si="16"/>
        <v>1.9356560160752325</v>
      </c>
    </row>
    <row r="925" spans="14:15" ht="13" x14ac:dyDescent="0.15">
      <c r="N925" s="38">
        <v>13845</v>
      </c>
      <c r="O925" s="26">
        <f t="shared" si="16"/>
        <v>1.9358406347085593</v>
      </c>
    </row>
    <row r="926" spans="14:15" ht="13" x14ac:dyDescent="0.15">
      <c r="N926" s="38">
        <v>13860</v>
      </c>
      <c r="O926" s="26">
        <f t="shared" si="16"/>
        <v>1.9360251278104954</v>
      </c>
    </row>
    <row r="927" spans="14:15" ht="13" x14ac:dyDescent="0.15">
      <c r="N927" s="38">
        <v>13875</v>
      </c>
      <c r="O927" s="26">
        <f t="shared" si="16"/>
        <v>1.9362094958867591</v>
      </c>
    </row>
    <row r="928" spans="14:15" ht="13" x14ac:dyDescent="0.15">
      <c r="N928" s="38">
        <v>13890</v>
      </c>
      <c r="O928" s="26">
        <f t="shared" si="16"/>
        <v>1.9363937394409678</v>
      </c>
    </row>
    <row r="929" spans="14:15" ht="13" x14ac:dyDescent="0.15">
      <c r="N929" s="38">
        <v>13905</v>
      </c>
      <c r="O929" s="26">
        <f t="shared" si="16"/>
        <v>1.9365778589746414</v>
      </c>
    </row>
    <row r="930" spans="14:15" ht="13" x14ac:dyDescent="0.15">
      <c r="N930" s="38">
        <v>13920</v>
      </c>
      <c r="O930" s="26">
        <f t="shared" si="16"/>
        <v>1.9367618549872176</v>
      </c>
    </row>
    <row r="931" spans="14:15" ht="13" x14ac:dyDescent="0.15">
      <c r="N931" s="38">
        <v>13935</v>
      </c>
      <c r="O931" s="26">
        <f t="shared" si="16"/>
        <v>1.9369457279760542</v>
      </c>
    </row>
    <row r="932" spans="14:15" ht="13" x14ac:dyDescent="0.15">
      <c r="N932" s="38">
        <v>13950</v>
      </c>
      <c r="O932" s="26">
        <f t="shared" si="16"/>
        <v>1.9371294784364395</v>
      </c>
    </row>
    <row r="933" spans="14:15" ht="13" x14ac:dyDescent="0.15">
      <c r="N933" s="38">
        <v>13965</v>
      </c>
      <c r="O933" s="26">
        <f t="shared" si="16"/>
        <v>1.9373131068616054</v>
      </c>
    </row>
    <row r="934" spans="14:15" ht="13" x14ac:dyDescent="0.15">
      <c r="N934" s="38">
        <v>13980</v>
      </c>
      <c r="O934" s="26">
        <f t="shared" si="16"/>
        <v>1.937496613742729</v>
      </c>
    </row>
    <row r="935" spans="14:15" ht="13" x14ac:dyDescent="0.15">
      <c r="N935" s="38">
        <v>13995</v>
      </c>
      <c r="O935" s="26">
        <f t="shared" si="16"/>
        <v>1.937679999568946</v>
      </c>
    </row>
    <row r="936" spans="14:15" ht="13" x14ac:dyDescent="0.15">
      <c r="N936" s="38">
        <v>14010</v>
      </c>
      <c r="O936" s="26">
        <f t="shared" si="16"/>
        <v>1.9378632648273602</v>
      </c>
    </row>
    <row r="937" spans="14:15" ht="13" x14ac:dyDescent="0.15">
      <c r="N937" s="38">
        <v>14025</v>
      </c>
      <c r="O937" s="26">
        <f t="shared" si="16"/>
        <v>1.9380464100030439</v>
      </c>
    </row>
    <row r="938" spans="14:15" ht="13" x14ac:dyDescent="0.15">
      <c r="N938" s="38">
        <v>14040</v>
      </c>
      <c r="O938" s="26">
        <f t="shared" si="16"/>
        <v>1.9382294355790561</v>
      </c>
    </row>
    <row r="939" spans="14:15" ht="13" x14ac:dyDescent="0.15">
      <c r="N939" s="38">
        <v>14055</v>
      </c>
      <c r="O939" s="26">
        <f t="shared" si="16"/>
        <v>1.9384123420364459</v>
      </c>
    </row>
    <row r="940" spans="14:15" ht="13" x14ac:dyDescent="0.15">
      <c r="N940" s="38">
        <v>14070</v>
      </c>
      <c r="O940" s="26">
        <f t="shared" si="16"/>
        <v>1.938595129854261</v>
      </c>
    </row>
    <row r="941" spans="14:15" ht="13" x14ac:dyDescent="0.15">
      <c r="N941" s="38">
        <v>14085</v>
      </c>
      <c r="O941" s="26">
        <f t="shared" si="16"/>
        <v>1.938777799509559</v>
      </c>
    </row>
    <row r="942" spans="14:15" ht="13" x14ac:dyDescent="0.15">
      <c r="N942" s="38">
        <v>14100</v>
      </c>
      <c r="O942" s="26">
        <f t="shared" si="16"/>
        <v>1.9389603514774096</v>
      </c>
    </row>
    <row r="943" spans="14:15" ht="13" x14ac:dyDescent="0.15">
      <c r="N943" s="38">
        <v>14115</v>
      </c>
      <c r="O943" s="26">
        <f t="shared" si="16"/>
        <v>1.9391427862309101</v>
      </c>
    </row>
    <row r="944" spans="14:15" ht="13" x14ac:dyDescent="0.15">
      <c r="N944" s="38">
        <v>14130</v>
      </c>
      <c r="O944" s="26">
        <f t="shared" si="16"/>
        <v>1.9393251042411883</v>
      </c>
    </row>
    <row r="945" spans="14:15" ht="13" x14ac:dyDescent="0.15">
      <c r="N945" s="38">
        <v>14145</v>
      </c>
      <c r="O945" s="26">
        <f t="shared" si="16"/>
        <v>1.9395073059774122</v>
      </c>
    </row>
    <row r="946" spans="14:15" ht="13" x14ac:dyDescent="0.15">
      <c r="N946" s="38">
        <v>14160</v>
      </c>
      <c r="O946" s="26">
        <f t="shared" si="16"/>
        <v>1.9396893919068008</v>
      </c>
    </row>
    <row r="947" spans="14:15" ht="13" x14ac:dyDescent="0.15">
      <c r="N947" s="38">
        <v>14175</v>
      </c>
      <c r="O947" s="26">
        <f t="shared" si="16"/>
        <v>1.9398713624946273</v>
      </c>
    </row>
    <row r="948" spans="14:15" ht="13" x14ac:dyDescent="0.15">
      <c r="N948" s="38">
        <v>14190</v>
      </c>
      <c r="O948" s="26">
        <f t="shared" si="16"/>
        <v>1.9400532182042314</v>
      </c>
    </row>
    <row r="949" spans="14:15" ht="13" x14ac:dyDescent="0.15">
      <c r="N949" s="38">
        <v>14205</v>
      </c>
      <c r="O949" s="26">
        <f t="shared" si="16"/>
        <v>1.9402349594970252</v>
      </c>
    </row>
    <row r="950" spans="14:15" ht="13" x14ac:dyDescent="0.15">
      <c r="N950" s="38">
        <v>14220</v>
      </c>
      <c r="O950" s="26">
        <f t="shared" si="16"/>
        <v>1.9404165868325016</v>
      </c>
    </row>
    <row r="951" spans="14:15" ht="13" x14ac:dyDescent="0.15">
      <c r="N951" s="38">
        <v>14235</v>
      </c>
      <c r="O951" s="26">
        <f t="shared" si="16"/>
        <v>1.9405981006682449</v>
      </c>
    </row>
    <row r="952" spans="14:15" ht="13" x14ac:dyDescent="0.15">
      <c r="N952" s="38">
        <v>14250</v>
      </c>
      <c r="O952" s="26">
        <f t="shared" si="16"/>
        <v>1.9407795014599314</v>
      </c>
    </row>
    <row r="953" spans="14:15" ht="13" x14ac:dyDescent="0.15">
      <c r="N953" s="38">
        <v>14265</v>
      </c>
      <c r="O953" s="26">
        <f t="shared" si="16"/>
        <v>1.9409607896613466</v>
      </c>
    </row>
    <row r="954" spans="14:15" ht="13" x14ac:dyDescent="0.15">
      <c r="N954" s="38">
        <v>14280</v>
      </c>
      <c r="O954" s="26">
        <f t="shared" si="16"/>
        <v>1.9411419657243849</v>
      </c>
    </row>
    <row r="955" spans="14:15" ht="13" x14ac:dyDescent="0.15">
      <c r="N955" s="38">
        <v>14295</v>
      </c>
      <c r="O955" s="26">
        <f t="shared" si="16"/>
        <v>1.9413230300990678</v>
      </c>
    </row>
    <row r="956" spans="14:15" ht="13" x14ac:dyDescent="0.15">
      <c r="N956" s="38">
        <v>14310</v>
      </c>
      <c r="O956" s="26">
        <f t="shared" si="16"/>
        <v>1.9415039832335372</v>
      </c>
    </row>
    <row r="957" spans="14:15" ht="13" x14ac:dyDescent="0.15">
      <c r="N957" s="38">
        <v>14325</v>
      </c>
      <c r="O957" s="26">
        <f t="shared" si="16"/>
        <v>1.9416848255740771</v>
      </c>
    </row>
    <row r="958" spans="14:15" ht="13" x14ac:dyDescent="0.15">
      <c r="N958" s="38">
        <v>14340</v>
      </c>
      <c r="O958" s="26">
        <f t="shared" si="16"/>
        <v>1.9418655575651114</v>
      </c>
    </row>
    <row r="959" spans="14:15" ht="13" x14ac:dyDescent="0.15">
      <c r="N959" s="38">
        <v>14355</v>
      </c>
      <c r="O959" s="26">
        <f t="shared" si="16"/>
        <v>1.9420461796492186</v>
      </c>
    </row>
    <row r="960" spans="14:15" ht="13" x14ac:dyDescent="0.15">
      <c r="N960" s="38">
        <v>14370</v>
      </c>
      <c r="O960" s="26">
        <f t="shared" si="16"/>
        <v>1.9422266922671341</v>
      </c>
    </row>
    <row r="961" spans="14:15" ht="13" x14ac:dyDescent="0.15">
      <c r="N961" s="38">
        <v>14385</v>
      </c>
      <c r="O961" s="26">
        <f t="shared" si="16"/>
        <v>1.9424070958577628</v>
      </c>
    </row>
    <row r="962" spans="14:15" ht="13" x14ac:dyDescent="0.15">
      <c r="N962" s="38">
        <v>14400</v>
      </c>
      <c r="O962" s="26">
        <f t="shared" si="16"/>
        <v>1.9425873908581828</v>
      </c>
    </row>
  </sheetData>
  <mergeCells count="2">
    <mergeCell ref="B15:E15"/>
    <mergeCell ref="C23:C28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9CDE-31A7-1149-8A4C-3A1E43322333}">
  <dimension ref="A1:O962"/>
  <sheetViews>
    <sheetView workbookViewId="0">
      <selection activeCell="G23" sqref="G23"/>
    </sheetView>
  </sheetViews>
  <sheetFormatPr baseColWidth="10" defaultColWidth="8.83203125" defaultRowHeight="16" x14ac:dyDescent="0.2"/>
  <cols>
    <col min="14" max="14" width="5.83203125" style="39" customWidth="1"/>
  </cols>
  <sheetData>
    <row r="1" spans="1:15" ht="28" x14ac:dyDescent="0.15">
      <c r="A1" s="7" t="s">
        <v>2</v>
      </c>
      <c r="B1" s="9" t="s">
        <v>6</v>
      </c>
      <c r="C1" s="16" t="s">
        <v>7</v>
      </c>
      <c r="D1" s="11" t="s">
        <v>3</v>
      </c>
      <c r="E1" s="7" t="s">
        <v>8</v>
      </c>
      <c r="N1" s="37"/>
    </row>
    <row r="2" spans="1:15" ht="13" x14ac:dyDescent="0.15">
      <c r="A2" s="4">
        <v>0</v>
      </c>
      <c r="B2" s="10">
        <v>-2.2082018927280751E-2</v>
      </c>
      <c r="C2" s="17">
        <f t="shared" ref="C2:C10" si="0">$B$22-($B$26*EXP(-$B$23*A2))-($B$27*EXP(-$B$24*A2))-($B$28*EXP(-$B$25*A2))</f>
        <v>1.0352442991745647E-7</v>
      </c>
      <c r="D2" s="12">
        <v>9.8994949366187392E-3</v>
      </c>
      <c r="E2" s="7">
        <v>0</v>
      </c>
      <c r="N2" s="38">
        <v>0</v>
      </c>
      <c r="O2" s="26">
        <f>$B$22-($B$26*EXP(-$B$23*N2))-($B$27*EXP(-$B$24*N2))-($B$28*EXP(-$B$25*N2))</f>
        <v>1.0352442991745647E-7</v>
      </c>
    </row>
    <row r="3" spans="1:15" ht="13" x14ac:dyDescent="0.15">
      <c r="A3" s="4">
        <v>30</v>
      </c>
      <c r="B3" s="10">
        <v>0.56151419558357474</v>
      </c>
      <c r="C3" s="17">
        <f>$B$22-($B$26*EXP(-$B$23*A3))-($B$27*EXP(-$B$24*A3))-($B$28*EXP(-$B$25*A3))</f>
        <v>0.66774989324307299</v>
      </c>
      <c r="D3" s="12">
        <v>6.3639610306731403E-2</v>
      </c>
      <c r="E3" s="8">
        <f t="shared" ref="E3:E10" si="1">((B3-C3)/B3)^2</f>
        <v>3.579476111572686E-2</v>
      </c>
      <c r="N3" s="38">
        <v>15</v>
      </c>
      <c r="O3" s="26">
        <f t="shared" ref="O3:O66" si="2">$B$22-($B$26*EXP(-$B$23*N3))-($B$27*EXP(-$B$24*N3))-($B$28*EXP(-$B$25*N3))</f>
        <v>0.3957115743139239</v>
      </c>
    </row>
    <row r="4" spans="1:15" ht="13" x14ac:dyDescent="0.15">
      <c r="A4" s="4">
        <v>45</v>
      </c>
      <c r="B4" s="10">
        <v>0.95741324921164717</v>
      </c>
      <c r="C4" s="17">
        <f t="shared" si="0"/>
        <v>0.85518779457242466</v>
      </c>
      <c r="D4" s="12">
        <v>3.7476659402885089E-2</v>
      </c>
      <c r="E4" s="8">
        <f t="shared" si="1"/>
        <v>1.1400377571144942E-2</v>
      </c>
      <c r="N4" s="38">
        <v>30</v>
      </c>
      <c r="O4" s="26">
        <f t="shared" si="2"/>
        <v>0.66774989324307299</v>
      </c>
    </row>
    <row r="5" spans="1:15" ht="13" x14ac:dyDescent="0.15">
      <c r="A5" s="4">
        <v>60</v>
      </c>
      <c r="B5" s="10">
        <v>1.4873817034699717</v>
      </c>
      <c r="C5" s="17">
        <f t="shared" si="0"/>
        <v>0.98475186311261353</v>
      </c>
      <c r="D5" s="12">
        <v>0.26375082938261568</v>
      </c>
      <c r="E5" s="8">
        <f t="shared" si="1"/>
        <v>0.11419620383337675</v>
      </c>
      <c r="N5" s="38">
        <v>45</v>
      </c>
      <c r="O5" s="26">
        <f t="shared" si="2"/>
        <v>0.85518779457242466</v>
      </c>
    </row>
    <row r="6" spans="1:15" ht="13" x14ac:dyDescent="0.15">
      <c r="A6" s="4">
        <v>300</v>
      </c>
      <c r="B6" s="10">
        <v>1.2050473186117963</v>
      </c>
      <c r="C6" s="17">
        <f t="shared" si="0"/>
        <v>1.3220726132364371</v>
      </c>
      <c r="D6" s="12">
        <v>3.5355339059375608E-2</v>
      </c>
      <c r="E6" s="8">
        <f t="shared" si="1"/>
        <v>9.4308597206383196E-3</v>
      </c>
      <c r="N6" s="38">
        <v>60</v>
      </c>
      <c r="O6" s="26">
        <f t="shared" si="2"/>
        <v>0.98475186311261353</v>
      </c>
    </row>
    <row r="7" spans="1:15" ht="13" x14ac:dyDescent="0.15">
      <c r="A7" s="4">
        <v>1500</v>
      </c>
      <c r="B7" s="10">
        <v>1.5962145110408839</v>
      </c>
      <c r="C7" s="17">
        <f t="shared" si="0"/>
        <v>1.602639118690953</v>
      </c>
      <c r="D7" s="12">
        <v>0.13859292911258198</v>
      </c>
      <c r="E7" s="8">
        <f t="shared" si="1"/>
        <v>1.6199839499304676E-5</v>
      </c>
      <c r="N7" s="38">
        <v>75</v>
      </c>
      <c r="O7" s="26">
        <f t="shared" si="2"/>
        <v>1.0747236630692099</v>
      </c>
    </row>
    <row r="8" spans="1:15" ht="13" x14ac:dyDescent="0.15">
      <c r="A8" s="4">
        <v>3600</v>
      </c>
      <c r="B8" s="10">
        <v>2.0110410094634612</v>
      </c>
      <c r="C8" s="17">
        <f t="shared" si="0"/>
        <v>1.948222810440642</v>
      </c>
      <c r="D8" s="12">
        <v>1.9091883091987265E-2</v>
      </c>
      <c r="E8" s="8">
        <f t="shared" si="1"/>
        <v>9.7572876530313416E-4</v>
      </c>
      <c r="N8" s="38">
        <v>90</v>
      </c>
      <c r="O8" s="26">
        <f t="shared" si="2"/>
        <v>1.1376081904995017</v>
      </c>
    </row>
    <row r="9" spans="1:15" ht="13" x14ac:dyDescent="0.15">
      <c r="A9" s="4">
        <v>7200</v>
      </c>
      <c r="B9" s="10">
        <v>2.3659305993690309</v>
      </c>
      <c r="C9" s="17">
        <f t="shared" si="0"/>
        <v>2.342732703294967</v>
      </c>
      <c r="D9" s="12">
        <v>0.19516147160753469</v>
      </c>
      <c r="E9" s="8">
        <f t="shared" si="1"/>
        <v>9.6137581957753585E-5</v>
      </c>
      <c r="N9" s="38">
        <v>105</v>
      </c>
      <c r="O9" s="26">
        <f t="shared" si="2"/>
        <v>1.1819591497385113</v>
      </c>
    </row>
    <row r="10" spans="1:15" ht="13" x14ac:dyDescent="0.15">
      <c r="A10" s="4">
        <v>14400</v>
      </c>
      <c r="B10" s="10">
        <v>2.9305993690850229</v>
      </c>
      <c r="C10" s="17">
        <f t="shared" si="0"/>
        <v>2.9142513289042915</v>
      </c>
      <c r="D10" s="12">
        <v>0.13435028842540223</v>
      </c>
      <c r="E10" s="8">
        <f t="shared" si="1"/>
        <v>3.1118488161470735E-5</v>
      </c>
      <c r="N10" s="38">
        <v>120</v>
      </c>
      <c r="O10" s="26">
        <f t="shared" si="2"/>
        <v>1.2136274800585838</v>
      </c>
    </row>
    <row r="11" spans="1:15" ht="13" x14ac:dyDescent="0.15">
      <c r="A11" s="52"/>
      <c r="B11" s="3"/>
      <c r="C11" s="3"/>
      <c r="D11" s="3"/>
      <c r="E11" s="3"/>
      <c r="N11" s="38">
        <v>135</v>
      </c>
      <c r="O11" s="26">
        <f t="shared" si="2"/>
        <v>1.2366153736131675</v>
      </c>
    </row>
    <row r="12" spans="1:15" ht="13" x14ac:dyDescent="0.15">
      <c r="A12" s="52"/>
      <c r="B12" s="3"/>
      <c r="C12" s="3"/>
      <c r="D12" s="3"/>
      <c r="E12" s="3">
        <f>SUM(E2:E10)</f>
        <v>0.17194138691580854</v>
      </c>
      <c r="N12" s="38">
        <v>150</v>
      </c>
      <c r="O12" s="26">
        <f t="shared" si="2"/>
        <v>1.2536604412959349</v>
      </c>
    </row>
    <row r="13" spans="1:15" ht="13" x14ac:dyDescent="0.15">
      <c r="A13" s="52"/>
      <c r="B13" s="3"/>
      <c r="C13" s="3"/>
      <c r="D13" s="3"/>
      <c r="E13" s="3"/>
      <c r="N13" s="38">
        <v>165</v>
      </c>
      <c r="O13" s="26">
        <f t="shared" si="2"/>
        <v>1.2666352942175445</v>
      </c>
    </row>
    <row r="14" spans="1:15" ht="13" x14ac:dyDescent="0.15">
      <c r="A14" s="52"/>
      <c r="B14" s="52"/>
      <c r="C14" s="52"/>
      <c r="D14" s="52"/>
      <c r="E14" s="52"/>
      <c r="N14" s="38">
        <v>180</v>
      </c>
      <c r="O14" s="26">
        <f t="shared" si="2"/>
        <v>1.2768208656642361</v>
      </c>
    </row>
    <row r="15" spans="1:15" ht="42" customHeight="1" x14ac:dyDescent="0.15">
      <c r="A15" s="51" t="s">
        <v>17</v>
      </c>
      <c r="B15" s="58" t="s">
        <v>20</v>
      </c>
      <c r="C15" s="58"/>
      <c r="D15" s="58"/>
      <c r="E15" s="58"/>
      <c r="N15" s="38">
        <v>195</v>
      </c>
      <c r="O15" s="26">
        <f t="shared" si="2"/>
        <v>1.2850933689462334</v>
      </c>
    </row>
    <row r="16" spans="1:15" ht="13" x14ac:dyDescent="0.15">
      <c r="A16" s="52"/>
      <c r="B16" s="52"/>
      <c r="C16" s="52"/>
      <c r="D16" s="52"/>
      <c r="E16" s="52"/>
      <c r="N16" s="38">
        <v>210</v>
      </c>
      <c r="O16" s="26">
        <f t="shared" si="2"/>
        <v>1.2920521804165181</v>
      </c>
    </row>
    <row r="17" spans="1:15" ht="13" x14ac:dyDescent="0.15">
      <c r="A17" s="52"/>
      <c r="B17" s="52"/>
      <c r="C17" s="52"/>
      <c r="D17" s="52"/>
      <c r="E17" s="52"/>
      <c r="N17" s="38">
        <v>225</v>
      </c>
      <c r="O17" s="26">
        <f t="shared" si="2"/>
        <v>1.2981073140897097</v>
      </c>
    </row>
    <row r="18" spans="1:15" ht="13" x14ac:dyDescent="0.15">
      <c r="A18" s="52"/>
      <c r="B18" s="52"/>
      <c r="C18" s="52"/>
      <c r="D18" s="52"/>
      <c r="E18" s="52"/>
      <c r="N18" s="38">
        <v>240</v>
      </c>
      <c r="O18" s="26">
        <f t="shared" si="2"/>
        <v>1.3035392560834493</v>
      </c>
    </row>
    <row r="19" spans="1:15" ht="13" x14ac:dyDescent="0.15">
      <c r="A19" s="52"/>
      <c r="B19" s="52"/>
      <c r="C19" s="52"/>
      <c r="D19" s="52"/>
      <c r="E19" s="52"/>
      <c r="N19" s="38">
        <v>255</v>
      </c>
      <c r="O19" s="26">
        <f t="shared" si="2"/>
        <v>1.3085398926091854</v>
      </c>
    </row>
    <row r="20" spans="1:15" ht="13" x14ac:dyDescent="0.15">
      <c r="A20" s="52"/>
      <c r="B20" s="52"/>
      <c r="C20" s="52"/>
      <c r="D20" s="52"/>
      <c r="E20" s="52"/>
      <c r="N20" s="38">
        <v>270</v>
      </c>
      <c r="O20" s="26">
        <f t="shared" si="2"/>
        <v>1.3132405055615024</v>
      </c>
    </row>
    <row r="21" spans="1:15" ht="13" x14ac:dyDescent="0.15">
      <c r="A21" s="52"/>
      <c r="B21" s="52"/>
      <c r="C21" s="52"/>
      <c r="D21" s="52"/>
      <c r="E21" s="52"/>
      <c r="K21" s="26">
        <f>MIN($E$12)</f>
        <v>0.17194138691580854</v>
      </c>
      <c r="N21" s="38">
        <v>285</v>
      </c>
      <c r="O21" s="26">
        <f t="shared" si="2"/>
        <v>1.3177309220785283</v>
      </c>
    </row>
    <row r="22" spans="1:15" ht="14" x14ac:dyDescent="0.15">
      <c r="A22" s="7" t="s">
        <v>9</v>
      </c>
      <c r="B22" s="7">
        <v>8</v>
      </c>
      <c r="C22" s="52"/>
      <c r="D22" s="52"/>
      <c r="E22" s="52"/>
      <c r="K22">
        <f>COUNT($B$23:$B$28)</f>
        <v>6</v>
      </c>
      <c r="N22" s="38">
        <v>300</v>
      </c>
      <c r="O22" s="26">
        <f t="shared" si="2"/>
        <v>1.3220726132364371</v>
      </c>
    </row>
    <row r="23" spans="1:15" x14ac:dyDescent="0.15">
      <c r="A23" s="19" t="s">
        <v>14</v>
      </c>
      <c r="B23" s="33">
        <v>2.5317817254902408E-2</v>
      </c>
      <c r="C23" s="59" t="s">
        <v>21</v>
      </c>
      <c r="D23" s="52"/>
      <c r="E23" s="52"/>
      <c r="K23" t="b">
        <f>$B$22=$B$30</f>
        <v>0</v>
      </c>
      <c r="N23" s="38">
        <v>315</v>
      </c>
      <c r="O23" s="26">
        <f t="shared" si="2"/>
        <v>1.3263076538270582</v>
      </c>
    </row>
    <row r="24" spans="1:15" x14ac:dyDescent="0.15">
      <c r="A24" s="19" t="s">
        <v>15</v>
      </c>
      <c r="B24" s="57">
        <v>3.7535503607639677E-4</v>
      </c>
      <c r="C24" s="60"/>
      <c r="D24" s="52"/>
      <c r="E24" s="52"/>
      <c r="H24" s="26"/>
      <c r="K24" t="b">
        <f>$B$23&gt;=$B$24</f>
        <v>1</v>
      </c>
      <c r="N24" s="38">
        <v>330</v>
      </c>
      <c r="O24" s="26">
        <f t="shared" si="2"/>
        <v>1.3304648510311212</v>
      </c>
    </row>
    <row r="25" spans="1:15" x14ac:dyDescent="0.15">
      <c r="A25" s="19" t="s">
        <v>16</v>
      </c>
      <c r="B25" s="33">
        <v>1.3955857357493729E-5</v>
      </c>
      <c r="C25" s="60"/>
      <c r="D25" s="52"/>
      <c r="E25" s="52"/>
      <c r="K25" t="b">
        <f>$B$24&gt;=$B$25</f>
        <v>1</v>
      </c>
      <c r="N25" s="38">
        <v>345</v>
      </c>
      <c r="O25" s="26">
        <f t="shared" si="2"/>
        <v>1.3345639365577933</v>
      </c>
    </row>
    <row r="26" spans="1:15" ht="14" x14ac:dyDescent="0.15">
      <c r="A26" s="20" t="s">
        <v>10</v>
      </c>
      <c r="B26" s="21">
        <v>1.2385010461632822</v>
      </c>
      <c r="C26" s="60"/>
      <c r="D26" s="52"/>
      <c r="E26" s="52"/>
      <c r="K26" t="b">
        <f>$B$26=INT($B$26)</f>
        <v>0</v>
      </c>
      <c r="N26" s="38">
        <v>360</v>
      </c>
      <c r="O26" s="26">
        <f t="shared" si="2"/>
        <v>1.3386184341553156</v>
      </c>
    </row>
    <row r="27" spans="1:15" ht="14" x14ac:dyDescent="0.15">
      <c r="A27" s="20" t="s">
        <v>11</v>
      </c>
      <c r="B27" s="21">
        <v>0.54676199512771273</v>
      </c>
      <c r="C27" s="60"/>
      <c r="D27" s="52"/>
      <c r="E27" s="52"/>
      <c r="K27" t="b">
        <f>$B$27=INT($B$27)</f>
        <v>0</v>
      </c>
      <c r="N27" s="38">
        <v>375</v>
      </c>
      <c r="O27" s="26">
        <f t="shared" si="2"/>
        <v>1.3426376210481576</v>
      </c>
    </row>
    <row r="28" spans="1:15" ht="14" x14ac:dyDescent="0.15">
      <c r="A28" s="20" t="s">
        <v>12</v>
      </c>
      <c r="B28" s="21">
        <v>6.214736855184575</v>
      </c>
      <c r="C28" s="60"/>
      <c r="D28" s="52"/>
      <c r="E28" s="52"/>
      <c r="K28" t="b">
        <f>$B$28=INT($B$28)</f>
        <v>0</v>
      </c>
      <c r="N28" s="38">
        <v>390</v>
      </c>
      <c r="O28" s="26">
        <f t="shared" si="2"/>
        <v>1.3466278696012672</v>
      </c>
    </row>
    <row r="29" spans="1:15" ht="13" x14ac:dyDescent="0.15">
      <c r="K29">
        <f>{10000,10000,0.000001,0.1,FALSE,TRUE,TRUE,1,1,1,0.0001,TRUE}</f>
        <v>10000</v>
      </c>
      <c r="N29" s="38">
        <v>405</v>
      </c>
      <c r="O29" s="26">
        <f t="shared" si="2"/>
        <v>1.3505935650468865</v>
      </c>
    </row>
    <row r="30" spans="1:15" ht="14" x14ac:dyDescent="0.15">
      <c r="A30" s="32" t="s">
        <v>22</v>
      </c>
      <c r="B30" s="22">
        <f>SUM(B26,B27,B28)</f>
        <v>7.9999998964755701</v>
      </c>
      <c r="K30">
        <f>{10000,10000,0,100,0,FALSE,TRUE,0.075,0,0,FALSE,30}</f>
        <v>10000</v>
      </c>
      <c r="N30" s="38">
        <v>420</v>
      </c>
      <c r="O30" s="26">
        <f t="shared" si="2"/>
        <v>1.3545377332294279</v>
      </c>
    </row>
    <row r="31" spans="1:15" ht="13" x14ac:dyDescent="0.15">
      <c r="N31" s="38">
        <v>435</v>
      </c>
      <c r="O31" s="26">
        <f t="shared" si="2"/>
        <v>1.3584624699967218</v>
      </c>
    </row>
    <row r="32" spans="1:15" ht="13" x14ac:dyDescent="0.15">
      <c r="N32" s="38">
        <v>450</v>
      </c>
      <c r="O32" s="26">
        <f t="shared" si="2"/>
        <v>1.3623692349133023</v>
      </c>
    </row>
    <row r="33" spans="1:15" ht="13" x14ac:dyDescent="0.15">
      <c r="A33" s="26"/>
      <c r="N33" s="38">
        <v>465</v>
      </c>
      <c r="O33" s="26">
        <f t="shared" si="2"/>
        <v>1.3662590521671616</v>
      </c>
    </row>
    <row r="34" spans="1:15" ht="13" x14ac:dyDescent="0.15">
      <c r="G34" s="26"/>
      <c r="N34" s="38">
        <v>480</v>
      </c>
      <c r="O34" s="26">
        <f t="shared" si="2"/>
        <v>1.3701326479949287</v>
      </c>
    </row>
    <row r="35" spans="1:15" ht="13" x14ac:dyDescent="0.15">
      <c r="N35" s="38">
        <v>495</v>
      </c>
      <c r="O35" s="26">
        <f t="shared" si="2"/>
        <v>1.3739905446843306</v>
      </c>
    </row>
    <row r="36" spans="1:15" ht="13" x14ac:dyDescent="0.15">
      <c r="N36" s="38">
        <v>510</v>
      </c>
      <c r="O36" s="26">
        <f t="shared" si="2"/>
        <v>1.3778331248746243</v>
      </c>
    </row>
    <row r="37" spans="1:15" ht="13" x14ac:dyDescent="0.15">
      <c r="N37" s="38">
        <v>525</v>
      </c>
      <c r="O37" s="26">
        <f t="shared" si="2"/>
        <v>1.3816606755402141</v>
      </c>
    </row>
    <row r="38" spans="1:15" ht="13" x14ac:dyDescent="0.15">
      <c r="N38" s="38">
        <v>540</v>
      </c>
      <c r="O38" s="26">
        <f t="shared" si="2"/>
        <v>1.3854734180771562</v>
      </c>
    </row>
    <row r="39" spans="1:15" ht="13" x14ac:dyDescent="0.15">
      <c r="N39" s="38">
        <v>555</v>
      </c>
      <c r="O39" s="26">
        <f t="shared" si="2"/>
        <v>1.3892715288837403</v>
      </c>
    </row>
    <row r="40" spans="1:15" ht="13" x14ac:dyDescent="0.15">
      <c r="N40" s="38">
        <v>570</v>
      </c>
      <c r="O40" s="26">
        <f t="shared" si="2"/>
        <v>1.3930551534388256</v>
      </c>
    </row>
    <row r="41" spans="1:15" ht="13" x14ac:dyDescent="0.15">
      <c r="N41" s="38">
        <v>585</v>
      </c>
      <c r="O41" s="26">
        <f t="shared" si="2"/>
        <v>1.3968244159324907</v>
      </c>
    </row>
    <row r="42" spans="1:15" ht="13" x14ac:dyDescent="0.15">
      <c r="N42" s="38">
        <v>600</v>
      </c>
      <c r="O42" s="26">
        <f t="shared" si="2"/>
        <v>1.400579425854386</v>
      </c>
    </row>
    <row r="43" spans="1:15" ht="13" x14ac:dyDescent="0.15">
      <c r="N43" s="38">
        <v>615</v>
      </c>
      <c r="O43" s="26">
        <f t="shared" si="2"/>
        <v>1.4043202825010779</v>
      </c>
    </row>
    <row r="44" spans="1:15" ht="13" x14ac:dyDescent="0.15">
      <c r="N44" s="38">
        <v>630</v>
      </c>
      <c r="O44" s="26">
        <f t="shared" si="2"/>
        <v>1.4080470780599326</v>
      </c>
    </row>
    <row r="45" spans="1:15" ht="13" x14ac:dyDescent="0.15">
      <c r="N45" s="38">
        <v>645</v>
      </c>
      <c r="O45" s="26">
        <f t="shared" si="2"/>
        <v>1.4117598997193337</v>
      </c>
    </row>
    <row r="46" spans="1:15" ht="13" x14ac:dyDescent="0.15">
      <c r="N46" s="38">
        <v>660</v>
      </c>
      <c r="O46" s="26">
        <f t="shared" si="2"/>
        <v>1.415458831112872</v>
      </c>
    </row>
    <row r="47" spans="1:15" ht="13" x14ac:dyDescent="0.15">
      <c r="N47" s="38">
        <v>675</v>
      </c>
      <c r="O47" s="26">
        <f t="shared" si="2"/>
        <v>1.4191439533079651</v>
      </c>
    </row>
    <row r="48" spans="1:15" ht="13" x14ac:dyDescent="0.15">
      <c r="N48" s="38">
        <v>690</v>
      </c>
      <c r="O48" s="26">
        <f t="shared" si="2"/>
        <v>1.4228153454828476</v>
      </c>
    </row>
    <row r="49" spans="14:15" ht="13" x14ac:dyDescent="0.15">
      <c r="N49" s="38">
        <v>705</v>
      </c>
      <c r="O49" s="26">
        <f t="shared" si="2"/>
        <v>1.4264730853903966</v>
      </c>
    </row>
    <row r="50" spans="14:15" ht="13" x14ac:dyDescent="0.15">
      <c r="N50" s="38">
        <v>720</v>
      </c>
      <c r="O50" s="26">
        <f t="shared" si="2"/>
        <v>1.4301172496761456</v>
      </c>
    </row>
    <row r="51" spans="14:15" ht="13" x14ac:dyDescent="0.15">
      <c r="N51" s="38">
        <v>735</v>
      </c>
      <c r="O51" s="26">
        <f t="shared" si="2"/>
        <v>1.4337479140965659</v>
      </c>
    </row>
    <row r="52" spans="14:15" ht="13" x14ac:dyDescent="0.15">
      <c r="N52" s="38">
        <v>750</v>
      </c>
      <c r="O52" s="26">
        <f t="shared" si="2"/>
        <v>1.4373651536690923</v>
      </c>
    </row>
    <row r="53" spans="14:15" ht="13" x14ac:dyDescent="0.15">
      <c r="N53" s="38">
        <v>765</v>
      </c>
      <c r="O53" s="26">
        <f t="shared" si="2"/>
        <v>1.4409690427755022</v>
      </c>
    </row>
    <row r="54" spans="14:15" ht="13" x14ac:dyDescent="0.15">
      <c r="N54" s="38">
        <v>780</v>
      </c>
      <c r="O54" s="26">
        <f t="shared" si="2"/>
        <v>1.4445596552333457</v>
      </c>
    </row>
    <row r="55" spans="14:15" ht="13" x14ac:dyDescent="0.15">
      <c r="N55" s="38">
        <v>795</v>
      </c>
      <c r="O55" s="26">
        <f t="shared" si="2"/>
        <v>1.4481370643455316</v>
      </c>
    </row>
    <row r="56" spans="14:15" ht="13" x14ac:dyDescent="0.15">
      <c r="N56" s="38">
        <v>810</v>
      </c>
      <c r="O56" s="26">
        <f t="shared" si="2"/>
        <v>1.4517013429349825</v>
      </c>
    </row>
    <row r="57" spans="14:15" ht="13" x14ac:dyDescent="0.15">
      <c r="N57" s="38">
        <v>825</v>
      </c>
      <c r="O57" s="26">
        <f t="shared" si="2"/>
        <v>1.4552525633690374</v>
      </c>
    </row>
    <row r="58" spans="14:15" ht="13" x14ac:dyDescent="0.15">
      <c r="N58" s="38">
        <v>840</v>
      </c>
      <c r="O58" s="26">
        <f t="shared" si="2"/>
        <v>1.4587907975768708</v>
      </c>
    </row>
    <row r="59" spans="14:15" ht="13" x14ac:dyDescent="0.15">
      <c r="N59" s="38">
        <v>855</v>
      </c>
      <c r="O59" s="26">
        <f t="shared" si="2"/>
        <v>1.4623161170621177</v>
      </c>
    </row>
    <row r="60" spans="14:15" ht="13" x14ac:dyDescent="0.15">
      <c r="N60" s="38">
        <v>870</v>
      </c>
      <c r="O60" s="26">
        <f t="shared" si="2"/>
        <v>1.4658285929122119</v>
      </c>
    </row>
    <row r="61" spans="14:15" ht="13" x14ac:dyDescent="0.15">
      <c r="N61" s="38">
        <v>885</v>
      </c>
      <c r="O61" s="26">
        <f t="shared" si="2"/>
        <v>1.469328295805477</v>
      </c>
    </row>
    <row r="62" spans="14:15" ht="13" x14ac:dyDescent="0.15">
      <c r="N62" s="38">
        <v>900</v>
      </c>
      <c r="O62" s="26">
        <f t="shared" si="2"/>
        <v>1.4728152960166758</v>
      </c>
    </row>
    <row r="63" spans="14:15" ht="13" x14ac:dyDescent="0.15">
      <c r="N63" s="38">
        <v>915</v>
      </c>
      <c r="O63" s="26">
        <f t="shared" si="2"/>
        <v>1.4762896634215048</v>
      </c>
    </row>
    <row r="64" spans="14:15" ht="13" x14ac:dyDescent="0.15">
      <c r="N64" s="38">
        <v>930</v>
      </c>
      <c r="O64" s="26">
        <f t="shared" si="2"/>
        <v>1.4797514675003489</v>
      </c>
    </row>
    <row r="65" spans="14:15" ht="13" x14ac:dyDescent="0.15">
      <c r="N65" s="38">
        <v>945</v>
      </c>
      <c r="O65" s="26">
        <f t="shared" si="2"/>
        <v>1.4832007773415485</v>
      </c>
    </row>
    <row r="66" spans="14:15" ht="13" x14ac:dyDescent="0.15">
      <c r="N66" s="38">
        <v>960</v>
      </c>
      <c r="O66" s="26">
        <f t="shared" si="2"/>
        <v>1.4866376616443109</v>
      </c>
    </row>
    <row r="67" spans="14:15" ht="13" x14ac:dyDescent="0.15">
      <c r="N67" s="38">
        <v>975</v>
      </c>
      <c r="O67" s="26">
        <f t="shared" ref="O67:O130" si="3">$B$22-($B$26*EXP(-$B$23*N67))-($B$27*EXP(-$B$24*N67))-($B$28*EXP(-$B$25*N67))</f>
        <v>1.4900621887213772</v>
      </c>
    </row>
    <row r="68" spans="14:15" ht="13" x14ac:dyDescent="0.15">
      <c r="N68" s="38">
        <v>990</v>
      </c>
      <c r="O68" s="26">
        <f t="shared" si="3"/>
        <v>1.4934744265015336</v>
      </c>
    </row>
    <row r="69" spans="14:15" ht="13" x14ac:dyDescent="0.15">
      <c r="N69" s="38">
        <v>1005</v>
      </c>
      <c r="O69" s="26">
        <f t="shared" si="3"/>
        <v>1.4968744425319889</v>
      </c>
    </row>
    <row r="70" spans="14:15" ht="13" x14ac:dyDescent="0.15">
      <c r="N70" s="38">
        <v>1020</v>
      </c>
      <c r="O70" s="26">
        <f t="shared" si="3"/>
        <v>1.500262303980672</v>
      </c>
    </row>
    <row r="71" spans="14:15" ht="13" x14ac:dyDescent="0.15">
      <c r="N71" s="38">
        <v>1035</v>
      </c>
      <c r="O71" s="26">
        <f t="shared" si="3"/>
        <v>1.5036380776384748</v>
      </c>
    </row>
    <row r="72" spans="14:15" ht="13" x14ac:dyDescent="0.15">
      <c r="N72" s="38">
        <v>1050</v>
      </c>
      <c r="O72" s="26">
        <f t="shared" si="3"/>
        <v>1.5070018299214345</v>
      </c>
    </row>
    <row r="73" spans="14:15" ht="13" x14ac:dyDescent="0.15">
      <c r="N73" s="38">
        <v>1065</v>
      </c>
      <c r="O73" s="26">
        <f t="shared" si="3"/>
        <v>1.5103536268728917</v>
      </c>
    </row>
    <row r="74" spans="14:15" ht="13" x14ac:dyDescent="0.15">
      <c r="N74" s="38">
        <v>1080</v>
      </c>
      <c r="O74" s="26">
        <f t="shared" si="3"/>
        <v>1.5136935341656139</v>
      </c>
    </row>
    <row r="75" spans="14:15" ht="13" x14ac:dyDescent="0.15">
      <c r="N75" s="38">
        <v>1095</v>
      </c>
      <c r="O75" s="26">
        <f t="shared" si="3"/>
        <v>1.5170216171039046</v>
      </c>
    </row>
    <row r="76" spans="14:15" ht="13" x14ac:dyDescent="0.15">
      <c r="N76" s="38">
        <v>1110</v>
      </c>
      <c r="O76" s="26">
        <f t="shared" si="3"/>
        <v>1.5203379406256845</v>
      </c>
    </row>
    <row r="77" spans="14:15" ht="13" x14ac:dyDescent="0.15">
      <c r="N77" s="38">
        <v>1125</v>
      </c>
      <c r="O77" s="26">
        <f t="shared" si="3"/>
        <v>1.5236425693045597</v>
      </c>
    </row>
    <row r="78" spans="14:15" ht="13" x14ac:dyDescent="0.15">
      <c r="N78" s="38">
        <v>1140</v>
      </c>
      <c r="O78" s="26">
        <f t="shared" si="3"/>
        <v>1.5269355673518739</v>
      </c>
    </row>
    <row r="79" spans="14:15" ht="13" x14ac:dyDescent="0.15">
      <c r="N79" s="38">
        <v>1155</v>
      </c>
      <c r="O79" s="26">
        <f t="shared" si="3"/>
        <v>1.5302169986187488</v>
      </c>
    </row>
    <row r="80" spans="14:15" ht="13" x14ac:dyDescent="0.15">
      <c r="N80" s="38">
        <v>1170</v>
      </c>
      <c r="O80" s="26">
        <f t="shared" si="3"/>
        <v>1.5334869265981084</v>
      </c>
    </row>
    <row r="81" spans="14:15" ht="13" x14ac:dyDescent="0.15">
      <c r="N81" s="38">
        <v>1185</v>
      </c>
      <c r="O81" s="26">
        <f t="shared" si="3"/>
        <v>1.5367454144266963</v>
      </c>
    </row>
    <row r="82" spans="14:15" ht="13" x14ac:dyDescent="0.15">
      <c r="N82" s="38">
        <v>1200</v>
      </c>
      <c r="O82" s="26">
        <f t="shared" si="3"/>
        <v>1.5399925248870696</v>
      </c>
    </row>
    <row r="83" spans="14:15" ht="13" x14ac:dyDescent="0.15">
      <c r="N83" s="38">
        <v>1215</v>
      </c>
      <c r="O83" s="26">
        <f t="shared" si="3"/>
        <v>1.5432283204095985</v>
      </c>
    </row>
    <row r="84" spans="14:15" ht="13" x14ac:dyDescent="0.15">
      <c r="N84" s="38">
        <v>1230</v>
      </c>
      <c r="O84" s="26">
        <f t="shared" si="3"/>
        <v>1.5464528630744354</v>
      </c>
    </row>
    <row r="85" spans="14:15" ht="13" x14ac:dyDescent="0.15">
      <c r="N85" s="38">
        <v>1245</v>
      </c>
      <c r="O85" s="26">
        <f t="shared" si="3"/>
        <v>1.5496662146134854</v>
      </c>
    </row>
    <row r="86" spans="14:15" ht="13" x14ac:dyDescent="0.15">
      <c r="N86" s="38">
        <v>1260</v>
      </c>
      <c r="O86" s="26">
        <f t="shared" si="3"/>
        <v>1.552868436412365</v>
      </c>
    </row>
    <row r="87" spans="14:15" ht="13" x14ac:dyDescent="0.15">
      <c r="N87" s="38">
        <v>1275</v>
      </c>
      <c r="O87" s="26">
        <f t="shared" si="3"/>
        <v>1.5560595895123388</v>
      </c>
    </row>
    <row r="88" spans="14:15" ht="13" x14ac:dyDescent="0.15">
      <c r="N88" s="38">
        <v>1290</v>
      </c>
      <c r="O88" s="26">
        <f t="shared" si="3"/>
        <v>1.5592397346122588</v>
      </c>
    </row>
    <row r="89" spans="14:15" ht="13" x14ac:dyDescent="0.15">
      <c r="N89" s="38">
        <v>1305</v>
      </c>
      <c r="O89" s="26">
        <f t="shared" si="3"/>
        <v>1.562408932070487</v>
      </c>
    </row>
    <row r="90" spans="14:15" ht="13" x14ac:dyDescent="0.15">
      <c r="N90" s="38">
        <v>1320</v>
      </c>
      <c r="O90" s="26">
        <f t="shared" si="3"/>
        <v>1.5655672419068036</v>
      </c>
    </row>
    <row r="91" spans="14:15" ht="13" x14ac:dyDescent="0.15">
      <c r="N91" s="38">
        <v>1335</v>
      </c>
      <c r="O91" s="26">
        <f t="shared" si="3"/>
        <v>1.5687147238043115</v>
      </c>
    </row>
    <row r="92" spans="14:15" ht="13" x14ac:dyDescent="0.15">
      <c r="N92" s="38">
        <v>1350</v>
      </c>
      <c r="O92" s="26">
        <f t="shared" si="3"/>
        <v>1.5718514371113255</v>
      </c>
    </row>
    <row r="93" spans="14:15" ht="13" x14ac:dyDescent="0.15">
      <c r="N93" s="38">
        <v>1365</v>
      </c>
      <c r="O93" s="26">
        <f t="shared" si="3"/>
        <v>1.5749774408432495</v>
      </c>
    </row>
    <row r="94" spans="14:15" ht="13" x14ac:dyDescent="0.15">
      <c r="N94" s="38">
        <v>1380</v>
      </c>
      <c r="O94" s="26">
        <f t="shared" si="3"/>
        <v>1.5780927936844478</v>
      </c>
    </row>
    <row r="95" spans="14:15" ht="13" x14ac:dyDescent="0.15">
      <c r="N95" s="38">
        <v>1395</v>
      </c>
      <c r="O95" s="26">
        <f t="shared" si="3"/>
        <v>1.581197553990104</v>
      </c>
    </row>
    <row r="96" spans="14:15" ht="13" x14ac:dyDescent="0.15">
      <c r="N96" s="38">
        <v>1410</v>
      </c>
      <c r="O96" s="26">
        <f t="shared" si="3"/>
        <v>1.58429177978807</v>
      </c>
    </row>
    <row r="97" spans="14:15" ht="13" x14ac:dyDescent="0.15">
      <c r="N97" s="38">
        <v>1425</v>
      </c>
      <c r="O97" s="26">
        <f t="shared" si="3"/>
        <v>1.5873755287807008</v>
      </c>
    </row>
    <row r="98" spans="14:15" ht="13" x14ac:dyDescent="0.15">
      <c r="N98" s="38">
        <v>1440</v>
      </c>
      <c r="O98" s="26">
        <f t="shared" si="3"/>
        <v>1.5904488583466803</v>
      </c>
    </row>
    <row r="99" spans="14:15" ht="13" x14ac:dyDescent="0.15">
      <c r="N99" s="38">
        <v>1455</v>
      </c>
      <c r="O99" s="26">
        <f t="shared" si="3"/>
        <v>1.5935118255428495</v>
      </c>
    </row>
    <row r="100" spans="14:15" ht="13" x14ac:dyDescent="0.15">
      <c r="N100" s="38">
        <v>1470</v>
      </c>
      <c r="O100" s="26">
        <f t="shared" si="3"/>
        <v>1.5965644871059972</v>
      </c>
    </row>
    <row r="101" spans="14:15" ht="13" x14ac:dyDescent="0.15">
      <c r="N101" s="38">
        <v>1485</v>
      </c>
      <c r="O101" s="26">
        <f t="shared" si="3"/>
        <v>1.5996068994546695</v>
      </c>
    </row>
    <row r="102" spans="14:15" ht="13" x14ac:dyDescent="0.15">
      <c r="N102" s="38">
        <v>1500</v>
      </c>
      <c r="O102" s="26">
        <f t="shared" si="3"/>
        <v>1.602639118690953</v>
      </c>
    </row>
    <row r="103" spans="14:15" ht="13" x14ac:dyDescent="0.15">
      <c r="N103" s="38">
        <v>1515</v>
      </c>
      <c r="O103" s="26">
        <f t="shared" si="3"/>
        <v>1.6056612006022473</v>
      </c>
    </row>
    <row r="104" spans="14:15" ht="13" x14ac:dyDescent="0.15">
      <c r="N104" s="38">
        <v>1530</v>
      </c>
      <c r="O104" s="26">
        <f t="shared" si="3"/>
        <v>1.6086732006630378</v>
      </c>
    </row>
    <row r="105" spans="14:15" ht="13" x14ac:dyDescent="0.15">
      <c r="N105" s="38">
        <v>1545</v>
      </c>
      <c r="O105" s="26">
        <f t="shared" si="3"/>
        <v>1.6116751740366508</v>
      </c>
    </row>
    <row r="106" spans="14:15" ht="13" x14ac:dyDescent="0.15">
      <c r="N106" s="38">
        <v>1560</v>
      </c>
      <c r="O106" s="26">
        <f t="shared" si="3"/>
        <v>1.6146671755769963</v>
      </c>
    </row>
    <row r="107" spans="14:15" ht="13" x14ac:dyDescent="0.15">
      <c r="N107" s="38">
        <v>1575</v>
      </c>
      <c r="O107" s="26">
        <f t="shared" si="3"/>
        <v>1.6176492598303112</v>
      </c>
    </row>
    <row r="108" spans="14:15" ht="13" x14ac:dyDescent="0.15">
      <c r="N108" s="38">
        <v>1590</v>
      </c>
      <c r="O108" s="26">
        <f t="shared" si="3"/>
        <v>1.6206214810368786</v>
      </c>
    </row>
    <row r="109" spans="14:15" ht="13" x14ac:dyDescent="0.15">
      <c r="N109" s="38">
        <v>1605</v>
      </c>
      <c r="O109" s="26">
        <f t="shared" si="3"/>
        <v>1.6235838931327606</v>
      </c>
    </row>
    <row r="110" spans="14:15" ht="13" x14ac:dyDescent="0.15">
      <c r="N110" s="38">
        <v>1620</v>
      </c>
      <c r="O110" s="26">
        <f t="shared" si="3"/>
        <v>1.6265365497514868</v>
      </c>
    </row>
    <row r="111" spans="14:15" ht="13" x14ac:dyDescent="0.15">
      <c r="N111" s="38">
        <v>1635</v>
      </c>
      <c r="O111" s="26">
        <f t="shared" si="3"/>
        <v>1.6294795042257686</v>
      </c>
    </row>
    <row r="112" spans="14:15" ht="13" x14ac:dyDescent="0.15">
      <c r="N112" s="38">
        <v>1650</v>
      </c>
      <c r="O112" s="26">
        <f t="shared" si="3"/>
        <v>1.6324128095891774</v>
      </c>
    </row>
    <row r="113" spans="14:15" ht="13" x14ac:dyDescent="0.15">
      <c r="N113" s="38">
        <v>1665</v>
      </c>
      <c r="O113" s="26">
        <f t="shared" si="3"/>
        <v>1.6353365185778319</v>
      </c>
    </row>
    <row r="114" spans="14:15" ht="13" x14ac:dyDescent="0.15">
      <c r="N114" s="38">
        <v>1680</v>
      </c>
      <c r="O114" s="26">
        <f t="shared" si="3"/>
        <v>1.6382506836320641</v>
      </c>
    </row>
    <row r="115" spans="14:15" ht="13" x14ac:dyDescent="0.15">
      <c r="N115" s="38">
        <v>1695</v>
      </c>
      <c r="O115" s="26">
        <f t="shared" si="3"/>
        <v>1.6411553568980795</v>
      </c>
    </row>
    <row r="116" spans="14:15" ht="13" x14ac:dyDescent="0.15">
      <c r="N116" s="38">
        <v>1710</v>
      </c>
      <c r="O116" s="26">
        <f t="shared" si="3"/>
        <v>1.6440505902296092</v>
      </c>
    </row>
    <row r="117" spans="14:15" ht="13" x14ac:dyDescent="0.15">
      <c r="N117" s="38">
        <v>1725</v>
      </c>
      <c r="O117" s="26">
        <f t="shared" si="3"/>
        <v>1.6469364351895566</v>
      </c>
    </row>
    <row r="118" spans="14:15" ht="13" x14ac:dyDescent="0.15">
      <c r="N118" s="38">
        <v>1740</v>
      </c>
      <c r="O118" s="26">
        <f t="shared" si="3"/>
        <v>1.6498129430516189</v>
      </c>
    </row>
    <row r="119" spans="14:15" ht="13" x14ac:dyDescent="0.15">
      <c r="N119" s="38">
        <v>1755</v>
      </c>
      <c r="O119" s="26">
        <f t="shared" si="3"/>
        <v>1.6526801648019225</v>
      </c>
    </row>
    <row r="120" spans="14:15" ht="13" x14ac:dyDescent="0.15">
      <c r="N120" s="38">
        <v>1770</v>
      </c>
      <c r="O120" s="26">
        <f t="shared" si="3"/>
        <v>1.6555381511406315</v>
      </c>
    </row>
    <row r="121" spans="14:15" ht="13" x14ac:dyDescent="0.15">
      <c r="N121" s="38">
        <v>1785</v>
      </c>
      <c r="O121" s="26">
        <f t="shared" si="3"/>
        <v>1.6583869524835562</v>
      </c>
    </row>
    <row r="122" spans="14:15" ht="13" x14ac:dyDescent="0.15">
      <c r="N122" s="38">
        <v>1800</v>
      </c>
      <c r="O122" s="26">
        <f t="shared" si="3"/>
        <v>1.6612266189637426</v>
      </c>
    </row>
    <row r="123" spans="14:15" ht="13" x14ac:dyDescent="0.15">
      <c r="N123" s="38">
        <v>1815</v>
      </c>
      <c r="O123" s="26">
        <f t="shared" si="3"/>
        <v>1.6640572004330725</v>
      </c>
    </row>
    <row r="124" spans="14:15" ht="13" x14ac:dyDescent="0.15">
      <c r="N124" s="38">
        <v>1830</v>
      </c>
      <c r="O124" s="26">
        <f t="shared" si="3"/>
        <v>1.6668787464638291</v>
      </c>
    </row>
    <row r="125" spans="14:15" ht="13" x14ac:dyDescent="0.15">
      <c r="N125" s="38">
        <v>1845</v>
      </c>
      <c r="O125" s="26">
        <f t="shared" si="3"/>
        <v>1.6696913063502707</v>
      </c>
    </row>
    <row r="126" spans="14:15" ht="13" x14ac:dyDescent="0.15">
      <c r="N126" s="38">
        <v>1860</v>
      </c>
      <c r="O126" s="26">
        <f t="shared" si="3"/>
        <v>1.6724949291102007</v>
      </c>
    </row>
    <row r="127" spans="14:15" ht="13" x14ac:dyDescent="0.15">
      <c r="N127" s="38">
        <v>1875</v>
      </c>
      <c r="O127" s="26">
        <f t="shared" si="3"/>
        <v>1.675289663486506</v>
      </c>
    </row>
    <row r="128" spans="14:15" ht="13" x14ac:dyDescent="0.15">
      <c r="N128" s="38">
        <v>1890</v>
      </c>
      <c r="O128" s="26">
        <f t="shared" si="3"/>
        <v>1.6780755579487074</v>
      </c>
    </row>
    <row r="129" spans="14:15" ht="13" x14ac:dyDescent="0.15">
      <c r="N129" s="38">
        <v>1905</v>
      </c>
      <c r="O129" s="26">
        <f t="shared" si="3"/>
        <v>1.6808526606944962</v>
      </c>
    </row>
    <row r="130" spans="14:15" ht="13" x14ac:dyDescent="0.15">
      <c r="N130" s="38">
        <v>1920</v>
      </c>
      <c r="O130" s="26">
        <f t="shared" si="3"/>
        <v>1.6836210196512544</v>
      </c>
    </row>
    <row r="131" spans="14:15" ht="13" x14ac:dyDescent="0.15">
      <c r="N131" s="38">
        <v>1935</v>
      </c>
      <c r="O131" s="26">
        <f t="shared" ref="O131:O194" si="4">$B$22-($B$26*EXP(-$B$23*N131))-($B$27*EXP(-$B$24*N131))-($B$28*EXP(-$B$25*N131))</f>
        <v>1.6863806824775782</v>
      </c>
    </row>
    <row r="132" spans="14:15" ht="13" x14ac:dyDescent="0.15">
      <c r="N132" s="38">
        <v>1950</v>
      </c>
      <c r="O132" s="26">
        <f t="shared" si="4"/>
        <v>1.6891316965647833</v>
      </c>
    </row>
    <row r="133" spans="14:15" ht="13" x14ac:dyDescent="0.15">
      <c r="N133" s="38">
        <v>1965</v>
      </c>
      <c r="O133" s="26">
        <f t="shared" si="4"/>
        <v>1.6918741090384071</v>
      </c>
    </row>
    <row r="134" spans="14:15" ht="13" x14ac:dyDescent="0.15">
      <c r="N134" s="38">
        <v>1980</v>
      </c>
      <c r="O134" s="26">
        <f t="shared" si="4"/>
        <v>1.6946079667596976</v>
      </c>
    </row>
    <row r="135" spans="14:15" ht="13" x14ac:dyDescent="0.15">
      <c r="N135" s="38">
        <v>1995</v>
      </c>
      <c r="O135" s="26">
        <f t="shared" si="4"/>
        <v>1.6973333163271045</v>
      </c>
    </row>
    <row r="136" spans="14:15" ht="13" x14ac:dyDescent="0.15">
      <c r="N136" s="38">
        <v>2010</v>
      </c>
      <c r="O136" s="26">
        <f t="shared" si="4"/>
        <v>1.7000502040777468</v>
      </c>
    </row>
    <row r="137" spans="14:15" ht="13" x14ac:dyDescent="0.15">
      <c r="N137" s="38">
        <v>2025</v>
      </c>
      <c r="O137" s="26">
        <f t="shared" si="4"/>
        <v>1.7027586760888855</v>
      </c>
    </row>
    <row r="138" spans="14:15" ht="13" x14ac:dyDescent="0.15">
      <c r="N138" s="38">
        <v>2040</v>
      </c>
      <c r="O138" s="26">
        <f t="shared" si="4"/>
        <v>1.7054587781793789</v>
      </c>
    </row>
    <row r="139" spans="14:15" ht="13" x14ac:dyDescent="0.15">
      <c r="N139" s="38">
        <v>2055</v>
      </c>
      <c r="O139" s="26">
        <f t="shared" si="4"/>
        <v>1.7081505559111338</v>
      </c>
    </row>
    <row r="140" spans="14:15" ht="13" x14ac:dyDescent="0.15">
      <c r="N140" s="38">
        <v>2070</v>
      </c>
      <c r="O140" s="26">
        <f t="shared" si="4"/>
        <v>1.7108340545905509</v>
      </c>
    </row>
    <row r="141" spans="14:15" ht="13" x14ac:dyDescent="0.15">
      <c r="N141" s="38">
        <v>2085</v>
      </c>
      <c r="O141" s="26">
        <f t="shared" si="4"/>
        <v>1.7135093192699555</v>
      </c>
    </row>
    <row r="142" spans="14:15" ht="13" x14ac:dyDescent="0.15">
      <c r="N142" s="38">
        <v>2100</v>
      </c>
      <c r="O142" s="26">
        <f t="shared" si="4"/>
        <v>1.7161763947490281</v>
      </c>
    </row>
    <row r="143" spans="14:15" ht="13" x14ac:dyDescent="0.15">
      <c r="N143" s="38">
        <v>2115</v>
      </c>
      <c r="O143" s="26">
        <f t="shared" si="4"/>
        <v>1.718835325576217</v>
      </c>
    </row>
    <row r="144" spans="14:15" ht="13" x14ac:dyDescent="0.15">
      <c r="N144" s="38">
        <v>2130</v>
      </c>
      <c r="O144" s="26">
        <f t="shared" si="4"/>
        <v>1.7214861560501582</v>
      </c>
    </row>
    <row r="145" spans="14:15" ht="13" x14ac:dyDescent="0.15">
      <c r="N145" s="38">
        <v>2145</v>
      </c>
      <c r="O145" s="26">
        <f t="shared" si="4"/>
        <v>1.7241289302210658</v>
      </c>
    </row>
    <row r="146" spans="14:15" ht="13" x14ac:dyDescent="0.15">
      <c r="N146" s="38">
        <v>2160</v>
      </c>
      <c r="O146" s="26">
        <f t="shared" si="4"/>
        <v>1.7267636918921365</v>
      </c>
    </row>
    <row r="147" spans="14:15" ht="13" x14ac:dyDescent="0.15">
      <c r="N147" s="38">
        <v>2175</v>
      </c>
      <c r="O147" s="26">
        <f t="shared" si="4"/>
        <v>1.7293904846209305</v>
      </c>
    </row>
    <row r="148" spans="14:15" ht="13" x14ac:dyDescent="0.15">
      <c r="N148" s="38">
        <v>2190</v>
      </c>
      <c r="O148" s="26">
        <f t="shared" si="4"/>
        <v>1.7320093517207562</v>
      </c>
    </row>
    <row r="149" spans="14:15" ht="13" x14ac:dyDescent="0.15">
      <c r="N149" s="38">
        <v>2205</v>
      </c>
      <c r="O149" s="26">
        <f t="shared" si="4"/>
        <v>1.7346203362620347</v>
      </c>
    </row>
    <row r="150" spans="14:15" ht="13" x14ac:dyDescent="0.15">
      <c r="N150" s="38">
        <v>2220</v>
      </c>
      <c r="O150" s="26">
        <f t="shared" si="4"/>
        <v>1.7372234810736691</v>
      </c>
    </row>
    <row r="151" spans="14:15" ht="13" x14ac:dyDescent="0.15">
      <c r="N151" s="38">
        <v>2235</v>
      </c>
      <c r="O151" s="26">
        <f t="shared" si="4"/>
        <v>1.7398188287443963</v>
      </c>
    </row>
    <row r="152" spans="14:15" ht="13" x14ac:dyDescent="0.15">
      <c r="N152" s="38">
        <v>2250</v>
      </c>
      <c r="O152" s="26">
        <f t="shared" si="4"/>
        <v>1.7424064216241408</v>
      </c>
    </row>
    <row r="153" spans="14:15" ht="13" x14ac:dyDescent="0.15">
      <c r="N153" s="38">
        <v>2265</v>
      </c>
      <c r="O153" s="26">
        <f t="shared" si="4"/>
        <v>1.7449863018253504</v>
      </c>
    </row>
    <row r="154" spans="14:15" ht="13" x14ac:dyDescent="0.15">
      <c r="N154" s="38">
        <v>2280</v>
      </c>
      <c r="O154" s="26">
        <f t="shared" si="4"/>
        <v>1.7475585112243266</v>
      </c>
    </row>
    <row r="155" spans="14:15" ht="13" x14ac:dyDescent="0.15">
      <c r="N155" s="38">
        <v>2295</v>
      </c>
      <c r="O155" s="26">
        <f t="shared" si="4"/>
        <v>1.7501230914625614</v>
      </c>
    </row>
    <row r="156" spans="14:15" ht="13" x14ac:dyDescent="0.15">
      <c r="N156" s="38">
        <v>2310</v>
      </c>
      <c r="O156" s="26">
        <f t="shared" si="4"/>
        <v>1.7526800839480456</v>
      </c>
    </row>
    <row r="157" spans="14:15" ht="13" x14ac:dyDescent="0.15">
      <c r="N157" s="38">
        <v>2325</v>
      </c>
      <c r="O157" s="26">
        <f t="shared" si="4"/>
        <v>1.7552295298565834</v>
      </c>
    </row>
    <row r="158" spans="14:15" ht="13" x14ac:dyDescent="0.15">
      <c r="N158" s="38">
        <v>2340</v>
      </c>
      <c r="O158" s="26">
        <f t="shared" si="4"/>
        <v>1.7577714701330978</v>
      </c>
    </row>
    <row r="159" spans="14:15" ht="13" x14ac:dyDescent="0.15">
      <c r="N159" s="38">
        <v>2355</v>
      </c>
      <c r="O159" s="26">
        <f t="shared" si="4"/>
        <v>1.7603059454929193</v>
      </c>
    </row>
    <row r="160" spans="14:15" ht="13" x14ac:dyDescent="0.15">
      <c r="N160" s="38">
        <v>2370</v>
      </c>
      <c r="O160" s="26">
        <f t="shared" si="4"/>
        <v>1.7628329964230876</v>
      </c>
    </row>
    <row r="161" spans="14:15" ht="13" x14ac:dyDescent="0.15">
      <c r="N161" s="38">
        <v>2385</v>
      </c>
      <c r="O161" s="26">
        <f t="shared" si="4"/>
        <v>1.7653526631836192</v>
      </c>
    </row>
    <row r="162" spans="14:15" ht="13" x14ac:dyDescent="0.15">
      <c r="N162" s="38">
        <v>2400</v>
      </c>
      <c r="O162" s="26">
        <f t="shared" si="4"/>
        <v>1.7678649858087931</v>
      </c>
    </row>
    <row r="163" spans="14:15" ht="13" x14ac:dyDescent="0.15">
      <c r="N163" s="38">
        <v>2415</v>
      </c>
      <c r="O163" s="26">
        <f t="shared" si="4"/>
        <v>1.7703700041084129</v>
      </c>
    </row>
    <row r="164" spans="14:15" ht="13" x14ac:dyDescent="0.15">
      <c r="N164" s="38">
        <v>2430</v>
      </c>
      <c r="O164" s="26">
        <f t="shared" si="4"/>
        <v>1.772867757669065</v>
      </c>
    </row>
    <row r="165" spans="14:15" ht="13" x14ac:dyDescent="0.15">
      <c r="N165" s="38">
        <v>2445</v>
      </c>
      <c r="O165" s="26">
        <f t="shared" si="4"/>
        <v>1.77535828585538</v>
      </c>
    </row>
    <row r="166" spans="14:15" ht="13" x14ac:dyDescent="0.15">
      <c r="N166" s="38">
        <v>2460</v>
      </c>
      <c r="O166" s="26">
        <f t="shared" si="4"/>
        <v>1.7778416278112683</v>
      </c>
    </row>
    <row r="167" spans="14:15" ht="13" x14ac:dyDescent="0.15">
      <c r="N167" s="38">
        <v>2475</v>
      </c>
      <c r="O167" s="26">
        <f t="shared" si="4"/>
        <v>1.7803178224611669</v>
      </c>
    </row>
    <row r="168" spans="14:15" ht="13" x14ac:dyDescent="0.15">
      <c r="N168" s="38">
        <v>2490</v>
      </c>
      <c r="O168" s="26">
        <f t="shared" si="4"/>
        <v>1.7827869085112704</v>
      </c>
    </row>
    <row r="169" spans="14:15" ht="13" x14ac:dyDescent="0.15">
      <c r="N169" s="38">
        <v>2505</v>
      </c>
      <c r="O169" s="26">
        <f t="shared" si="4"/>
        <v>1.7852489244507517</v>
      </c>
    </row>
    <row r="170" spans="14:15" ht="13" x14ac:dyDescent="0.15">
      <c r="N170" s="38">
        <v>2520</v>
      </c>
      <c r="O170" s="26">
        <f t="shared" si="4"/>
        <v>1.7877039085529862</v>
      </c>
    </row>
    <row r="171" spans="14:15" ht="13" x14ac:dyDescent="0.15">
      <c r="N171" s="38">
        <v>2535</v>
      </c>
      <c r="O171" s="26">
        <f t="shared" si="4"/>
        <v>1.7901518988767613</v>
      </c>
    </row>
    <row r="172" spans="14:15" ht="13" x14ac:dyDescent="0.15">
      <c r="N172" s="38">
        <v>2550</v>
      </c>
      <c r="O172" s="26">
        <f t="shared" si="4"/>
        <v>1.7925929332674775</v>
      </c>
    </row>
    <row r="173" spans="14:15" ht="13" x14ac:dyDescent="0.15">
      <c r="N173" s="38">
        <v>2565</v>
      </c>
      <c r="O173" s="26">
        <f t="shared" si="4"/>
        <v>1.7950270493583531</v>
      </c>
    </row>
    <row r="174" spans="14:15" ht="13" x14ac:dyDescent="0.15">
      <c r="N174" s="38">
        <v>2580</v>
      </c>
      <c r="O174" s="26">
        <f t="shared" si="4"/>
        <v>1.7974542845716099</v>
      </c>
    </row>
    <row r="175" spans="14:15" ht="13" x14ac:dyDescent="0.15">
      <c r="N175" s="38">
        <v>2595</v>
      </c>
      <c r="O175" s="26">
        <f t="shared" si="4"/>
        <v>1.7998746761196616</v>
      </c>
    </row>
    <row r="176" spans="14:15" ht="13" x14ac:dyDescent="0.15">
      <c r="N176" s="38">
        <v>2610</v>
      </c>
      <c r="O176" s="26">
        <f t="shared" si="4"/>
        <v>1.8022882610062876</v>
      </c>
    </row>
    <row r="177" spans="14:15" ht="13" x14ac:dyDescent="0.15">
      <c r="N177" s="38">
        <v>2625</v>
      </c>
      <c r="O177" s="26">
        <f t="shared" si="4"/>
        <v>1.8046950760278078</v>
      </c>
    </row>
    <row r="178" spans="14:15" ht="13" x14ac:dyDescent="0.15">
      <c r="N178" s="38">
        <v>2640</v>
      </c>
      <c r="O178" s="26">
        <f t="shared" si="4"/>
        <v>1.8070951577742447</v>
      </c>
    </row>
    <row r="179" spans="14:15" ht="13" x14ac:dyDescent="0.15">
      <c r="N179" s="38">
        <v>2655</v>
      </c>
      <c r="O179" s="26">
        <f t="shared" si="4"/>
        <v>1.8094885426304881</v>
      </c>
    </row>
    <row r="180" spans="14:15" ht="13" x14ac:dyDescent="0.15">
      <c r="N180" s="38">
        <v>2670</v>
      </c>
      <c r="O180" s="26">
        <f t="shared" si="4"/>
        <v>1.8118752667774345</v>
      </c>
    </row>
    <row r="181" spans="14:15" ht="13" x14ac:dyDescent="0.15">
      <c r="N181" s="38">
        <v>2685</v>
      </c>
      <c r="O181" s="26">
        <f t="shared" si="4"/>
        <v>1.8142553661931453</v>
      </c>
    </row>
    <row r="182" spans="14:15" ht="13" x14ac:dyDescent="0.15">
      <c r="N182" s="38">
        <v>2700</v>
      </c>
      <c r="O182" s="26">
        <f t="shared" si="4"/>
        <v>1.8166288766539767</v>
      </c>
    </row>
    <row r="183" spans="14:15" ht="13" x14ac:dyDescent="0.15">
      <c r="N183" s="38">
        <v>2715</v>
      </c>
      <c r="O183" s="26">
        <f t="shared" si="4"/>
        <v>1.8189958337357162</v>
      </c>
    </row>
    <row r="184" spans="14:15" ht="13" x14ac:dyDescent="0.15">
      <c r="N184" s="38">
        <v>2730</v>
      </c>
      <c r="O184" s="26">
        <f t="shared" si="4"/>
        <v>1.8213562728147075</v>
      </c>
    </row>
    <row r="185" spans="14:15" ht="13" x14ac:dyDescent="0.15">
      <c r="N185" s="38">
        <v>2745</v>
      </c>
      <c r="O185" s="26">
        <f t="shared" si="4"/>
        <v>1.8237102290689702</v>
      </c>
    </row>
    <row r="186" spans="14:15" ht="13" x14ac:dyDescent="0.15">
      <c r="N186" s="38">
        <v>2760</v>
      </c>
      <c r="O186" s="26">
        <f t="shared" si="4"/>
        <v>1.8260577374793145</v>
      </c>
    </row>
    <row r="187" spans="14:15" ht="13" x14ac:dyDescent="0.15">
      <c r="N187" s="38">
        <v>2775</v>
      </c>
      <c r="O187" s="26">
        <f t="shared" si="4"/>
        <v>1.8283988328304464</v>
      </c>
    </row>
    <row r="188" spans="14:15" ht="13" x14ac:dyDescent="0.15">
      <c r="N188" s="38">
        <v>2790</v>
      </c>
      <c r="O188" s="26">
        <f t="shared" si="4"/>
        <v>1.8307335497120691</v>
      </c>
    </row>
    <row r="189" spans="14:15" ht="13" x14ac:dyDescent="0.15">
      <c r="N189" s="38">
        <v>2805</v>
      </c>
      <c r="O189" s="26">
        <f t="shared" si="4"/>
        <v>1.8330619225199785</v>
      </c>
    </row>
    <row r="190" spans="14:15" ht="13" x14ac:dyDescent="0.15">
      <c r="N190" s="38">
        <v>2820</v>
      </c>
      <c r="O190" s="26">
        <f t="shared" si="4"/>
        <v>1.8353839854571534</v>
      </c>
    </row>
    <row r="191" spans="14:15" ht="13" x14ac:dyDescent="0.15">
      <c r="N191" s="38">
        <v>2835</v>
      </c>
      <c r="O191" s="26">
        <f t="shared" si="4"/>
        <v>1.8376997725348323</v>
      </c>
    </row>
    <row r="192" spans="14:15" ht="13" x14ac:dyDescent="0.15">
      <c r="N192" s="38">
        <v>2850</v>
      </c>
      <c r="O192" s="26">
        <f t="shared" si="4"/>
        <v>1.840009317573597</v>
      </c>
    </row>
    <row r="193" spans="14:15" ht="13" x14ac:dyDescent="0.15">
      <c r="N193" s="38">
        <v>2865</v>
      </c>
      <c r="O193" s="26">
        <f t="shared" si="4"/>
        <v>1.8423126542044388</v>
      </c>
    </row>
    <row r="194" spans="14:15" ht="13" x14ac:dyDescent="0.15">
      <c r="N194" s="38">
        <v>2880</v>
      </c>
      <c r="O194" s="26">
        <f t="shared" si="4"/>
        <v>1.8446098158698243</v>
      </c>
    </row>
    <row r="195" spans="14:15" ht="13" x14ac:dyDescent="0.15">
      <c r="N195" s="38">
        <v>2895</v>
      </c>
      <c r="O195" s="26">
        <f t="shared" ref="O195:O258" si="5">$B$22-($B$26*EXP(-$B$23*N195))-($B$27*EXP(-$B$24*N195))-($B$28*EXP(-$B$25*N195))</f>
        <v>1.8469008358247514</v>
      </c>
    </row>
    <row r="196" spans="14:15" ht="13" x14ac:dyDescent="0.15">
      <c r="N196" s="38">
        <v>2910</v>
      </c>
      <c r="O196" s="26">
        <f t="shared" si="5"/>
        <v>1.8491857471378053</v>
      </c>
    </row>
    <row r="197" spans="14:15" ht="13" x14ac:dyDescent="0.15">
      <c r="N197" s="38">
        <v>2925</v>
      </c>
      <c r="O197" s="26">
        <f t="shared" si="5"/>
        <v>1.8514645826922029</v>
      </c>
    </row>
    <row r="198" spans="14:15" ht="13" x14ac:dyDescent="0.15">
      <c r="N198" s="38">
        <v>2940</v>
      </c>
      <c r="O198" s="26">
        <f t="shared" si="5"/>
        <v>1.8537373751868369</v>
      </c>
    </row>
    <row r="199" spans="14:15" ht="13" x14ac:dyDescent="0.15">
      <c r="N199" s="38">
        <v>2955</v>
      </c>
      <c r="O199" s="26">
        <f t="shared" si="5"/>
        <v>1.8560041571373027</v>
      </c>
    </row>
    <row r="200" spans="14:15" ht="13" x14ac:dyDescent="0.15">
      <c r="N200" s="38">
        <v>2970</v>
      </c>
      <c r="O200" s="26">
        <f t="shared" si="5"/>
        <v>1.8582649608769355</v>
      </c>
    </row>
    <row r="201" spans="14:15" ht="13" x14ac:dyDescent="0.15">
      <c r="N201" s="38">
        <v>2985</v>
      </c>
      <c r="O201" s="26">
        <f t="shared" si="5"/>
        <v>1.8605198185578296</v>
      </c>
    </row>
    <row r="202" spans="14:15" ht="13" x14ac:dyDescent="0.15">
      <c r="N202" s="38">
        <v>3000</v>
      </c>
      <c r="O202" s="26">
        <f t="shared" si="5"/>
        <v>1.8627687621518589</v>
      </c>
    </row>
    <row r="203" spans="14:15" ht="13" x14ac:dyDescent="0.15">
      <c r="N203" s="38">
        <v>3015</v>
      </c>
      <c r="O203" s="26">
        <f t="shared" si="5"/>
        <v>1.8650118234516837</v>
      </c>
    </row>
    <row r="204" spans="14:15" ht="13" x14ac:dyDescent="0.15">
      <c r="N204" s="38">
        <v>3030</v>
      </c>
      <c r="O204" s="26">
        <f t="shared" si="5"/>
        <v>1.8672490340717607</v>
      </c>
    </row>
    <row r="205" spans="14:15" ht="13" x14ac:dyDescent="0.15">
      <c r="N205" s="38">
        <v>3045</v>
      </c>
      <c r="O205" s="26">
        <f t="shared" si="5"/>
        <v>1.8694804254493453</v>
      </c>
    </row>
    <row r="206" spans="14:15" ht="13" x14ac:dyDescent="0.15">
      <c r="N206" s="38">
        <v>3060</v>
      </c>
      <c r="O206" s="26">
        <f t="shared" si="5"/>
        <v>1.8717060288454803</v>
      </c>
    </row>
    <row r="207" spans="14:15" ht="13" x14ac:dyDescent="0.15">
      <c r="N207" s="38">
        <v>3075</v>
      </c>
      <c r="O207" s="26">
        <f t="shared" si="5"/>
        <v>1.8739258753459902</v>
      </c>
    </row>
    <row r="208" spans="14:15" ht="13" x14ac:dyDescent="0.15">
      <c r="N208" s="38">
        <v>3090</v>
      </c>
      <c r="O208" s="26">
        <f t="shared" si="5"/>
        <v>1.8761399958624621</v>
      </c>
    </row>
    <row r="209" spans="14:15" ht="13" x14ac:dyDescent="0.15">
      <c r="N209" s="38">
        <v>3105</v>
      </c>
      <c r="O209" s="26">
        <f t="shared" si="5"/>
        <v>1.8783484211332269</v>
      </c>
    </row>
    <row r="210" spans="14:15" ht="13" x14ac:dyDescent="0.15">
      <c r="N210" s="38">
        <v>3120</v>
      </c>
      <c r="O210" s="26">
        <f t="shared" si="5"/>
        <v>1.8805511817243286</v>
      </c>
    </row>
    <row r="211" spans="14:15" ht="13" x14ac:dyDescent="0.15">
      <c r="N211" s="38">
        <v>3135</v>
      </c>
      <c r="O211" s="26">
        <f t="shared" si="5"/>
        <v>1.8827483080304939</v>
      </c>
    </row>
    <row r="212" spans="14:15" ht="13" x14ac:dyDescent="0.15">
      <c r="N212" s="38">
        <v>3150</v>
      </c>
      <c r="O212" s="26">
        <f t="shared" si="5"/>
        <v>1.8849398302760934</v>
      </c>
    </row>
    <row r="213" spans="14:15" ht="13" x14ac:dyDescent="0.15">
      <c r="N213" s="38">
        <v>3165</v>
      </c>
      <c r="O213" s="26">
        <f t="shared" si="5"/>
        <v>1.8871257785160962</v>
      </c>
    </row>
    <row r="214" spans="14:15" ht="13" x14ac:dyDescent="0.15">
      <c r="N214" s="38">
        <v>3180</v>
      </c>
      <c r="O214" s="26">
        <f t="shared" si="5"/>
        <v>1.8893061826370241</v>
      </c>
    </row>
    <row r="215" spans="14:15" ht="13" x14ac:dyDescent="0.15">
      <c r="N215" s="38">
        <v>3195</v>
      </c>
      <c r="O215" s="26">
        <f t="shared" si="5"/>
        <v>1.8914810723578981</v>
      </c>
    </row>
    <row r="216" spans="14:15" ht="13" x14ac:dyDescent="0.15">
      <c r="N216" s="38">
        <v>3210</v>
      </c>
      <c r="O216" s="26">
        <f t="shared" si="5"/>
        <v>1.8936504772311693</v>
      </c>
    </row>
    <row r="217" spans="14:15" ht="13" x14ac:dyDescent="0.15">
      <c r="N217" s="38">
        <v>3225</v>
      </c>
      <c r="O217" s="26">
        <f t="shared" si="5"/>
        <v>1.8958144266436685</v>
      </c>
    </row>
    <row r="218" spans="14:15" ht="13" x14ac:dyDescent="0.15">
      <c r="N218" s="38">
        <v>3240</v>
      </c>
      <c r="O218" s="26">
        <f t="shared" si="5"/>
        <v>1.8979729498175253</v>
      </c>
    </row>
    <row r="219" spans="14:15" ht="13" x14ac:dyDescent="0.15">
      <c r="N219" s="38">
        <v>3255</v>
      </c>
      <c r="O219" s="26">
        <f t="shared" si="5"/>
        <v>1.9001260758110972</v>
      </c>
    </row>
    <row r="220" spans="14:15" ht="13" x14ac:dyDescent="0.15">
      <c r="N220" s="38">
        <v>3270</v>
      </c>
      <c r="O220" s="26">
        <f t="shared" si="5"/>
        <v>1.902273833519887</v>
      </c>
    </row>
    <row r="221" spans="14:15" ht="13" x14ac:dyDescent="0.15">
      <c r="N221" s="38">
        <v>3285</v>
      </c>
      <c r="O221" s="26">
        <f t="shared" si="5"/>
        <v>1.9044162516774579</v>
      </c>
    </row>
    <row r="222" spans="14:15" ht="13" x14ac:dyDescent="0.15">
      <c r="N222" s="38">
        <v>3300</v>
      </c>
      <c r="O222" s="26">
        <f t="shared" si="5"/>
        <v>1.9065533588563444</v>
      </c>
    </row>
    <row r="223" spans="14:15" ht="13" x14ac:dyDescent="0.15">
      <c r="N223" s="38">
        <v>3315</v>
      </c>
      <c r="O223" s="26">
        <f t="shared" si="5"/>
        <v>1.9086851834689522</v>
      </c>
    </row>
    <row r="224" spans="14:15" ht="13" x14ac:dyDescent="0.15">
      <c r="N224" s="38">
        <v>3330</v>
      </c>
      <c r="O224" s="26">
        <f t="shared" si="5"/>
        <v>1.9108117537684635</v>
      </c>
    </row>
    <row r="225" spans="14:15" ht="13" x14ac:dyDescent="0.15">
      <c r="N225" s="38">
        <v>3345</v>
      </c>
      <c r="O225" s="26">
        <f t="shared" si="5"/>
        <v>1.9129330978497228</v>
      </c>
    </row>
    <row r="226" spans="14:15" ht="13" x14ac:dyDescent="0.15">
      <c r="N226" s="38">
        <v>3360</v>
      </c>
      <c r="O226" s="26">
        <f t="shared" si="5"/>
        <v>1.9150492436501336</v>
      </c>
    </row>
    <row r="227" spans="14:15" ht="13" x14ac:dyDescent="0.15">
      <c r="N227" s="38">
        <v>3375</v>
      </c>
      <c r="O227" s="26">
        <f t="shared" si="5"/>
        <v>1.9171602189505377</v>
      </c>
    </row>
    <row r="228" spans="14:15" ht="13" x14ac:dyDescent="0.15">
      <c r="N228" s="38">
        <v>3390</v>
      </c>
      <c r="O228" s="26">
        <f t="shared" si="5"/>
        <v>1.9192660513760931</v>
      </c>
    </row>
    <row r="229" spans="14:15" ht="13" x14ac:dyDescent="0.15">
      <c r="N229" s="38">
        <v>3405</v>
      </c>
      <c r="O229" s="26">
        <f t="shared" si="5"/>
        <v>1.9213667683971547</v>
      </c>
    </row>
    <row r="230" spans="14:15" ht="13" x14ac:dyDescent="0.15">
      <c r="N230" s="38">
        <v>3420</v>
      </c>
      <c r="O230" s="26">
        <f t="shared" si="5"/>
        <v>1.9234623973301348</v>
      </c>
    </row>
    <row r="231" spans="14:15" ht="13" x14ac:dyDescent="0.15">
      <c r="N231" s="38">
        <v>3435</v>
      </c>
      <c r="O231" s="26">
        <f t="shared" si="5"/>
        <v>1.9255529653383734</v>
      </c>
    </row>
    <row r="232" spans="14:15" ht="13" x14ac:dyDescent="0.15">
      <c r="N232" s="38">
        <v>3450</v>
      </c>
      <c r="O232" s="26">
        <f t="shared" si="5"/>
        <v>1.9276384994329971</v>
      </c>
    </row>
    <row r="233" spans="14:15" ht="13" x14ac:dyDescent="0.15">
      <c r="N233" s="38">
        <v>3465</v>
      </c>
      <c r="O233" s="26">
        <f t="shared" si="5"/>
        <v>1.9297190264737685</v>
      </c>
    </row>
    <row r="234" spans="14:15" ht="13" x14ac:dyDescent="0.15">
      <c r="N234" s="38">
        <v>3480</v>
      </c>
      <c r="O234" s="26">
        <f t="shared" si="5"/>
        <v>1.9317945731699409</v>
      </c>
    </row>
    <row r="235" spans="14:15" ht="13" x14ac:dyDescent="0.15">
      <c r="N235" s="38">
        <v>3495</v>
      </c>
      <c r="O235" s="26">
        <f t="shared" si="5"/>
        <v>1.9338651660811044</v>
      </c>
    </row>
    <row r="236" spans="14:15" ht="13" x14ac:dyDescent="0.15">
      <c r="N236" s="38">
        <v>3510</v>
      </c>
      <c r="O236" s="26">
        <f t="shared" si="5"/>
        <v>1.9359308316180215</v>
      </c>
    </row>
    <row r="237" spans="14:15" ht="13" x14ac:dyDescent="0.15">
      <c r="N237" s="38">
        <v>3525</v>
      </c>
      <c r="O237" s="26">
        <f t="shared" si="5"/>
        <v>1.9379915960434646</v>
      </c>
    </row>
    <row r="238" spans="14:15" ht="13" x14ac:dyDescent="0.15">
      <c r="N238" s="38">
        <v>3540</v>
      </c>
      <c r="O238" s="26">
        <f t="shared" si="5"/>
        <v>1.9400474854730483</v>
      </c>
    </row>
    <row r="239" spans="14:15" ht="13" x14ac:dyDescent="0.15">
      <c r="N239" s="38">
        <v>3555</v>
      </c>
      <c r="O239" s="26">
        <f t="shared" si="5"/>
        <v>1.9420985258760544</v>
      </c>
    </row>
    <row r="240" spans="14:15" ht="13" x14ac:dyDescent="0.15">
      <c r="N240" s="38">
        <v>3570</v>
      </c>
      <c r="O240" s="26">
        <f t="shared" si="5"/>
        <v>1.9441447430762508</v>
      </c>
    </row>
    <row r="241" spans="14:15" ht="13" x14ac:dyDescent="0.15">
      <c r="N241" s="38">
        <v>3585</v>
      </c>
      <c r="O241" s="26">
        <f t="shared" si="5"/>
        <v>1.9461861627527171</v>
      </c>
    </row>
    <row r="242" spans="14:15" ht="13" x14ac:dyDescent="0.15">
      <c r="N242" s="38">
        <v>3600</v>
      </c>
      <c r="O242" s="26">
        <f t="shared" si="5"/>
        <v>1.948222810440642</v>
      </c>
    </row>
    <row r="243" spans="14:15" ht="13" x14ac:dyDescent="0.15">
      <c r="N243" s="38">
        <v>3615</v>
      </c>
      <c r="O243" s="26">
        <f t="shared" si="5"/>
        <v>1.950254711532148</v>
      </c>
    </row>
    <row r="244" spans="14:15" ht="13" x14ac:dyDescent="0.15">
      <c r="N244" s="38">
        <v>3630</v>
      </c>
      <c r="O244" s="26">
        <f t="shared" si="5"/>
        <v>1.9522818912770807</v>
      </c>
    </row>
    <row r="245" spans="14:15" ht="13" x14ac:dyDescent="0.15">
      <c r="N245" s="38">
        <v>3645</v>
      </c>
      <c r="O245" s="26">
        <f t="shared" si="5"/>
        <v>1.9543043747838196</v>
      </c>
    </row>
    <row r="246" spans="14:15" ht="13" x14ac:dyDescent="0.15">
      <c r="N246" s="38">
        <v>3660</v>
      </c>
      <c r="O246" s="26">
        <f t="shared" si="5"/>
        <v>1.9563221870200582</v>
      </c>
    </row>
    <row r="247" spans="14:15" ht="13" x14ac:dyDescent="0.15">
      <c r="N247" s="38">
        <v>3675</v>
      </c>
      <c r="O247" s="26">
        <f t="shared" si="5"/>
        <v>1.9583353528136076</v>
      </c>
    </row>
    <row r="248" spans="14:15" ht="13" x14ac:dyDescent="0.15">
      <c r="N248" s="38">
        <v>3690</v>
      </c>
      <c r="O248" s="26">
        <f t="shared" si="5"/>
        <v>1.960343896853173</v>
      </c>
    </row>
    <row r="249" spans="14:15" ht="13" x14ac:dyDescent="0.15">
      <c r="N249" s="38">
        <v>3705</v>
      </c>
      <c r="O249" s="26">
        <f t="shared" si="5"/>
        <v>1.9623478436891393</v>
      </c>
    </row>
    <row r="250" spans="14:15" ht="13" x14ac:dyDescent="0.15">
      <c r="N250" s="38">
        <v>3720</v>
      </c>
      <c r="O250" s="26">
        <f t="shared" si="5"/>
        <v>1.9643472177343453</v>
      </c>
    </row>
    <row r="251" spans="14:15" ht="13" x14ac:dyDescent="0.15">
      <c r="N251" s="38">
        <v>3735</v>
      </c>
      <c r="O251" s="26">
        <f t="shared" si="5"/>
        <v>1.9663420432648548</v>
      </c>
    </row>
    <row r="252" spans="14:15" ht="13" x14ac:dyDescent="0.15">
      <c r="N252" s="38">
        <v>3750</v>
      </c>
      <c r="O252" s="26">
        <f t="shared" si="5"/>
        <v>1.9683323444207295</v>
      </c>
    </row>
    <row r="253" spans="14:15" ht="13" x14ac:dyDescent="0.15">
      <c r="N253" s="38">
        <v>3765</v>
      </c>
      <c r="O253" s="26">
        <f t="shared" si="5"/>
        <v>1.9703181452067868</v>
      </c>
    </row>
    <row r="254" spans="14:15" ht="13" x14ac:dyDescent="0.15">
      <c r="N254" s="38">
        <v>3780</v>
      </c>
      <c r="O254" s="26">
        <f t="shared" si="5"/>
        <v>1.9722994694933611</v>
      </c>
    </row>
    <row r="255" spans="14:15" ht="13" x14ac:dyDescent="0.15">
      <c r="N255" s="38">
        <v>3795</v>
      </c>
      <c r="O255" s="26">
        <f t="shared" si="5"/>
        <v>1.9742763410170587</v>
      </c>
    </row>
    <row r="256" spans="14:15" ht="13" x14ac:dyDescent="0.15">
      <c r="N256" s="38">
        <v>3810</v>
      </c>
      <c r="O256" s="26">
        <f t="shared" si="5"/>
        <v>1.9762487833815126</v>
      </c>
    </row>
    <row r="257" spans="14:15" ht="13" x14ac:dyDescent="0.15">
      <c r="N257" s="38">
        <v>3825</v>
      </c>
      <c r="O257" s="26">
        <f t="shared" si="5"/>
        <v>1.9782168200581225</v>
      </c>
    </row>
    <row r="258" spans="14:15" ht="13" x14ac:dyDescent="0.15">
      <c r="N258" s="38">
        <v>3840</v>
      </c>
      <c r="O258" s="26">
        <f t="shared" si="5"/>
        <v>1.9801804743867981</v>
      </c>
    </row>
    <row r="259" spans="14:15" ht="13" x14ac:dyDescent="0.15">
      <c r="N259" s="38">
        <v>3855</v>
      </c>
      <c r="O259" s="26">
        <f t="shared" ref="O259:O322" si="6">$B$22-($B$26*EXP(-$B$23*N259))-($B$27*EXP(-$B$24*N259))-($B$28*EXP(-$B$25*N259))</f>
        <v>1.9821397695767038</v>
      </c>
    </row>
    <row r="260" spans="14:15" ht="13" x14ac:dyDescent="0.15">
      <c r="N260" s="38">
        <v>3870</v>
      </c>
      <c r="O260" s="26">
        <f t="shared" si="6"/>
        <v>1.9840947287069843</v>
      </c>
    </row>
    <row r="261" spans="14:15" ht="13" x14ac:dyDescent="0.15">
      <c r="N261" s="38">
        <v>3885</v>
      </c>
      <c r="O261" s="26">
        <f t="shared" si="6"/>
        <v>1.9860453747275022</v>
      </c>
    </row>
    <row r="262" spans="14:15" ht="13" x14ac:dyDescent="0.15">
      <c r="N262" s="38">
        <v>3900</v>
      </c>
      <c r="O262" s="26">
        <f t="shared" si="6"/>
        <v>1.9879917304595551</v>
      </c>
    </row>
    <row r="263" spans="14:15" ht="13" x14ac:dyDescent="0.15">
      <c r="N263" s="38">
        <v>3915</v>
      </c>
      <c r="O263" s="26">
        <f t="shared" si="6"/>
        <v>1.9899338185966071</v>
      </c>
    </row>
    <row r="264" spans="14:15" ht="13" x14ac:dyDescent="0.15">
      <c r="N264" s="38">
        <v>3930</v>
      </c>
      <c r="O264" s="26">
        <f t="shared" si="6"/>
        <v>1.9918716617049972</v>
      </c>
    </row>
    <row r="265" spans="14:15" ht="13" x14ac:dyDescent="0.15">
      <c r="N265" s="38">
        <v>3945</v>
      </c>
      <c r="O265" s="26">
        <f t="shared" si="6"/>
        <v>1.9938052822246615</v>
      </c>
    </row>
    <row r="266" spans="14:15" ht="13" x14ac:dyDescent="0.15">
      <c r="N266" s="38">
        <v>3960</v>
      </c>
      <c r="O266" s="26">
        <f t="shared" si="6"/>
        <v>1.9957347024698358</v>
      </c>
    </row>
    <row r="267" spans="14:15" ht="13" x14ac:dyDescent="0.15">
      <c r="N267" s="38">
        <v>3975</v>
      </c>
      <c r="O267" s="26">
        <f t="shared" si="6"/>
        <v>1.9976599446297651</v>
      </c>
    </row>
    <row r="268" spans="14:15" ht="13" x14ac:dyDescent="0.15">
      <c r="N268" s="38">
        <v>3990</v>
      </c>
      <c r="O268" s="26">
        <f t="shared" si="6"/>
        <v>1.9995810307694049</v>
      </c>
    </row>
    <row r="269" spans="14:15" ht="13" x14ac:dyDescent="0.15">
      <c r="N269" s="38">
        <v>4005</v>
      </c>
      <c r="O269" s="26">
        <f t="shared" si="6"/>
        <v>2.0014979828301183</v>
      </c>
    </row>
    <row r="270" spans="14:15" ht="13" x14ac:dyDescent="0.15">
      <c r="N270" s="38">
        <v>4020</v>
      </c>
      <c r="O270" s="26">
        <f t="shared" si="6"/>
        <v>2.003410822630368</v>
      </c>
    </row>
    <row r="271" spans="14:15" ht="13" x14ac:dyDescent="0.15">
      <c r="N271" s="38">
        <v>4035</v>
      </c>
      <c r="O271" s="26">
        <f t="shared" si="6"/>
        <v>2.0053195718664112</v>
      </c>
    </row>
    <row r="272" spans="14:15" ht="13" x14ac:dyDescent="0.15">
      <c r="N272" s="38">
        <v>4050</v>
      </c>
      <c r="O272" s="26">
        <f t="shared" si="6"/>
        <v>2.0072242521129828</v>
      </c>
    </row>
    <row r="273" spans="14:15" ht="13" x14ac:dyDescent="0.15">
      <c r="N273" s="38">
        <v>4065</v>
      </c>
      <c r="O273" s="26">
        <f t="shared" si="6"/>
        <v>2.009124884823974</v>
      </c>
    </row>
    <row r="274" spans="14:15" ht="13" x14ac:dyDescent="0.15">
      <c r="N274" s="38">
        <v>4080</v>
      </c>
      <c r="O274" s="26">
        <f t="shared" si="6"/>
        <v>2.0110214913331177</v>
      </c>
    </row>
    <row r="275" spans="14:15" ht="13" x14ac:dyDescent="0.15">
      <c r="N275" s="38">
        <v>4095</v>
      </c>
      <c r="O275" s="26">
        <f t="shared" si="6"/>
        <v>2.0129140928546594</v>
      </c>
    </row>
    <row r="276" spans="14:15" ht="13" x14ac:dyDescent="0.15">
      <c r="N276" s="38">
        <v>4110</v>
      </c>
      <c r="O276" s="26">
        <f t="shared" si="6"/>
        <v>2.0148027104840258</v>
      </c>
    </row>
    <row r="277" spans="14:15" ht="13" x14ac:dyDescent="0.15">
      <c r="N277" s="38">
        <v>4125</v>
      </c>
      <c r="O277" s="26">
        <f t="shared" si="6"/>
        <v>2.0166873651984956</v>
      </c>
    </row>
    <row r="278" spans="14:15" ht="13" x14ac:dyDescent="0.15">
      <c r="N278" s="38">
        <v>4140</v>
      </c>
      <c r="O278" s="26">
        <f t="shared" si="6"/>
        <v>2.0185680778578634</v>
      </c>
    </row>
    <row r="279" spans="14:15" ht="13" x14ac:dyDescent="0.15">
      <c r="N279" s="38">
        <v>4155</v>
      </c>
      <c r="O279" s="26">
        <f t="shared" si="6"/>
        <v>2.0204448692050949</v>
      </c>
    </row>
    <row r="280" spans="14:15" ht="13" x14ac:dyDescent="0.15">
      <c r="N280" s="38">
        <v>4170</v>
      </c>
      <c r="O280" s="26">
        <f t="shared" si="6"/>
        <v>2.0223177598669855</v>
      </c>
    </row>
    <row r="281" spans="14:15" ht="13" x14ac:dyDescent="0.15">
      <c r="N281" s="38">
        <v>4185</v>
      </c>
      <c r="O281" s="26">
        <f t="shared" si="6"/>
        <v>2.024186770354814</v>
      </c>
    </row>
    <row r="282" spans="14:15" ht="13" x14ac:dyDescent="0.15">
      <c r="N282" s="38">
        <v>4200</v>
      </c>
      <c r="O282" s="26">
        <f t="shared" si="6"/>
        <v>2.0260519210649859</v>
      </c>
    </row>
    <row r="283" spans="14:15" ht="13" x14ac:dyDescent="0.15">
      <c r="N283" s="38">
        <v>4215</v>
      </c>
      <c r="O283" s="26">
        <f t="shared" si="6"/>
        <v>2.0279132322796851</v>
      </c>
    </row>
    <row r="284" spans="14:15" ht="13" x14ac:dyDescent="0.15">
      <c r="N284" s="38">
        <v>4230</v>
      </c>
      <c r="O284" s="26">
        <f t="shared" si="6"/>
        <v>2.0297707241675109</v>
      </c>
    </row>
    <row r="285" spans="14:15" ht="13" x14ac:dyDescent="0.15">
      <c r="N285" s="38">
        <v>4245</v>
      </c>
      <c r="O285" s="26">
        <f t="shared" si="6"/>
        <v>2.0316244167841147</v>
      </c>
    </row>
    <row r="286" spans="14:15" ht="13" x14ac:dyDescent="0.15">
      <c r="N286" s="38">
        <v>4260</v>
      </c>
      <c r="O286" s="26">
        <f t="shared" si="6"/>
        <v>2.0334743300728375</v>
      </c>
    </row>
    <row r="287" spans="14:15" ht="13" x14ac:dyDescent="0.15">
      <c r="N287" s="38">
        <v>4275</v>
      </c>
      <c r="O287" s="26">
        <f t="shared" si="6"/>
        <v>2.0353204838653385</v>
      </c>
    </row>
    <row r="288" spans="14:15" ht="13" x14ac:dyDescent="0.15">
      <c r="N288" s="38">
        <v>4290</v>
      </c>
      <c r="O288" s="26">
        <f t="shared" si="6"/>
        <v>2.0371628978822223</v>
      </c>
    </row>
    <row r="289" spans="14:15" ht="13" x14ac:dyDescent="0.15">
      <c r="N289" s="38">
        <v>4305</v>
      </c>
      <c r="O289" s="26">
        <f t="shared" si="6"/>
        <v>2.0390015917336619</v>
      </c>
    </row>
    <row r="290" spans="14:15" ht="13" x14ac:dyDescent="0.15">
      <c r="N290" s="38">
        <v>4320</v>
      </c>
      <c r="O290" s="26">
        <f t="shared" si="6"/>
        <v>2.0408365849200205</v>
      </c>
    </row>
    <row r="291" spans="14:15" ht="13" x14ac:dyDescent="0.15">
      <c r="N291" s="38">
        <v>4335</v>
      </c>
      <c r="O291" s="26">
        <f t="shared" si="6"/>
        <v>2.0426678968324667</v>
      </c>
    </row>
    <row r="292" spans="14:15" ht="13" x14ac:dyDescent="0.15">
      <c r="N292" s="38">
        <v>4350</v>
      </c>
      <c r="O292" s="26">
        <f t="shared" si="6"/>
        <v>2.0444955467535824</v>
      </c>
    </row>
    <row r="293" spans="14:15" ht="13" x14ac:dyDescent="0.15">
      <c r="N293" s="38">
        <v>4365</v>
      </c>
      <c r="O293" s="26">
        <f t="shared" si="6"/>
        <v>2.0463195538579857</v>
      </c>
    </row>
    <row r="294" spans="14:15" ht="13" x14ac:dyDescent="0.15">
      <c r="N294" s="38">
        <v>4380</v>
      </c>
      <c r="O294" s="26">
        <f t="shared" si="6"/>
        <v>2.048139937212925</v>
      </c>
    </row>
    <row r="295" spans="14:15" ht="13" x14ac:dyDescent="0.15">
      <c r="N295" s="38">
        <v>4395</v>
      </c>
      <c r="O295" s="26">
        <f t="shared" si="6"/>
        <v>2.0499567157788814</v>
      </c>
    </row>
    <row r="296" spans="14:15" ht="13" x14ac:dyDescent="0.15">
      <c r="N296" s="38">
        <v>4410</v>
      </c>
      <c r="O296" s="26">
        <f t="shared" si="6"/>
        <v>2.0517699084101775</v>
      </c>
    </row>
    <row r="297" spans="14:15" ht="13" x14ac:dyDescent="0.15">
      <c r="N297" s="38">
        <v>4425</v>
      </c>
      <c r="O297" s="26">
        <f t="shared" si="6"/>
        <v>2.0535795338555678</v>
      </c>
    </row>
    <row r="298" spans="14:15" ht="13" x14ac:dyDescent="0.15">
      <c r="N298" s="38">
        <v>4440</v>
      </c>
      <c r="O298" s="26">
        <f t="shared" si="6"/>
        <v>2.0553856107588304</v>
      </c>
    </row>
    <row r="299" spans="14:15" ht="13" x14ac:dyDescent="0.15">
      <c r="N299" s="38">
        <v>4455</v>
      </c>
      <c r="O299" s="26">
        <f t="shared" si="6"/>
        <v>2.0571881576593558</v>
      </c>
    </row>
    <row r="300" spans="14:15" ht="13" x14ac:dyDescent="0.15">
      <c r="N300" s="38">
        <v>4470</v>
      </c>
      <c r="O300" s="26">
        <f t="shared" si="6"/>
        <v>2.0589871929927366</v>
      </c>
    </row>
    <row r="301" spans="14:15" ht="13" x14ac:dyDescent="0.15">
      <c r="N301" s="38">
        <v>4485</v>
      </c>
      <c r="O301" s="26">
        <f t="shared" si="6"/>
        <v>2.0607827350913483</v>
      </c>
    </row>
    <row r="302" spans="14:15" ht="13" x14ac:dyDescent="0.15">
      <c r="N302" s="38">
        <v>4500</v>
      </c>
      <c r="O302" s="26">
        <f t="shared" si="6"/>
        <v>2.0625748021849297</v>
      </c>
    </row>
    <row r="303" spans="14:15" ht="13" x14ac:dyDescent="0.15">
      <c r="N303" s="38">
        <v>4515</v>
      </c>
      <c r="O303" s="26">
        <f t="shared" si="6"/>
        <v>2.0643634124011552</v>
      </c>
    </row>
    <row r="304" spans="14:15" ht="13" x14ac:dyDescent="0.15">
      <c r="N304" s="38">
        <v>4530</v>
      </c>
      <c r="O304" s="26">
        <f t="shared" si="6"/>
        <v>2.066148583766215</v>
      </c>
    </row>
    <row r="305" spans="14:15" ht="13" x14ac:dyDescent="0.15">
      <c r="N305" s="38">
        <v>4545</v>
      </c>
      <c r="O305" s="26">
        <f t="shared" si="6"/>
        <v>2.067930334205375</v>
      </c>
    </row>
    <row r="306" spans="14:15" ht="13" x14ac:dyDescent="0.15">
      <c r="N306" s="38">
        <v>4560</v>
      </c>
      <c r="O306" s="26">
        <f t="shared" si="6"/>
        <v>2.0697086815435526</v>
      </c>
    </row>
    <row r="307" spans="14:15" ht="13" x14ac:dyDescent="0.15">
      <c r="N307" s="38">
        <v>4575</v>
      </c>
      <c r="O307" s="26">
        <f t="shared" si="6"/>
        <v>2.0714836435058768</v>
      </c>
    </row>
    <row r="308" spans="14:15" ht="13" x14ac:dyDescent="0.15">
      <c r="N308" s="38">
        <v>4590</v>
      </c>
      <c r="O308" s="26">
        <f t="shared" si="6"/>
        <v>2.0732552377182465</v>
      </c>
    </row>
    <row r="309" spans="14:15" ht="13" x14ac:dyDescent="0.15">
      <c r="N309" s="38">
        <v>4605</v>
      </c>
      <c r="O309" s="26">
        <f t="shared" si="6"/>
        <v>2.0750234817078885</v>
      </c>
    </row>
    <row r="310" spans="14:15" ht="13" x14ac:dyDescent="0.15">
      <c r="N310" s="38">
        <v>4620</v>
      </c>
      <c r="O310" s="26">
        <f t="shared" si="6"/>
        <v>2.0767883929039135</v>
      </c>
    </row>
    <row r="311" spans="14:15" ht="13" x14ac:dyDescent="0.15">
      <c r="N311" s="38">
        <v>4635</v>
      </c>
      <c r="O311" s="26">
        <f t="shared" si="6"/>
        <v>2.0785499886378647</v>
      </c>
    </row>
    <row r="312" spans="14:15" ht="13" x14ac:dyDescent="0.15">
      <c r="N312" s="38">
        <v>4650</v>
      </c>
      <c r="O312" s="26">
        <f t="shared" si="6"/>
        <v>2.0803082861442652</v>
      </c>
    </row>
    <row r="313" spans="14:15" ht="13" x14ac:dyDescent="0.15">
      <c r="N313" s="38">
        <v>4665</v>
      </c>
      <c r="O313" s="26">
        <f t="shared" si="6"/>
        <v>2.082063302561167</v>
      </c>
    </row>
    <row r="314" spans="14:15" ht="13" x14ac:dyDescent="0.15">
      <c r="N314" s="38">
        <v>4680</v>
      </c>
      <c r="O314" s="26">
        <f t="shared" si="6"/>
        <v>2.0838150549306853</v>
      </c>
    </row>
    <row r="315" spans="14:15" ht="13" x14ac:dyDescent="0.15">
      <c r="N315" s="38">
        <v>4695</v>
      </c>
      <c r="O315" s="26">
        <f t="shared" si="6"/>
        <v>2.0855635601995415</v>
      </c>
    </row>
    <row r="316" spans="14:15" ht="13" x14ac:dyDescent="0.15">
      <c r="N316" s="38">
        <v>4710</v>
      </c>
      <c r="O316" s="26">
        <f t="shared" si="6"/>
        <v>2.0873088352196021</v>
      </c>
    </row>
    <row r="317" spans="14:15" ht="13" x14ac:dyDescent="0.15">
      <c r="N317" s="38">
        <v>4725</v>
      </c>
      <c r="O317" s="26">
        <f t="shared" si="6"/>
        <v>2.0890508967484029</v>
      </c>
    </row>
    <row r="318" spans="14:15" ht="13" x14ac:dyDescent="0.15">
      <c r="N318" s="38">
        <v>4740</v>
      </c>
      <c r="O318" s="26">
        <f t="shared" si="6"/>
        <v>2.0907897614496864</v>
      </c>
    </row>
    <row r="319" spans="14:15" ht="13" x14ac:dyDescent="0.15">
      <c r="N319" s="38">
        <v>4755</v>
      </c>
      <c r="O319" s="26">
        <f t="shared" si="6"/>
        <v>2.0925254458939211</v>
      </c>
    </row>
    <row r="320" spans="14:15" ht="13" x14ac:dyDescent="0.15">
      <c r="N320" s="38">
        <v>4770</v>
      </c>
      <c r="O320" s="26">
        <f t="shared" si="6"/>
        <v>2.0942579665588328</v>
      </c>
    </row>
    <row r="321" spans="14:15" ht="13" x14ac:dyDescent="0.15">
      <c r="N321" s="38">
        <v>4785</v>
      </c>
      <c r="O321" s="26">
        <f t="shared" si="6"/>
        <v>2.0959873398299189</v>
      </c>
    </row>
    <row r="322" spans="14:15" ht="13" x14ac:dyDescent="0.15">
      <c r="N322" s="38">
        <v>4800</v>
      </c>
      <c r="O322" s="26">
        <f t="shared" si="6"/>
        <v>2.0977135820009716</v>
      </c>
    </row>
    <row r="323" spans="14:15" ht="13" x14ac:dyDescent="0.15">
      <c r="N323" s="38">
        <v>4815</v>
      </c>
      <c r="O323" s="26">
        <f t="shared" ref="O323:O386" si="7">$B$22-($B$26*EXP(-$B$23*N323))-($B$27*EXP(-$B$24*N323))-($B$28*EXP(-$B$25*N323))</f>
        <v>2.0994367092745856</v>
      </c>
    </row>
    <row r="324" spans="14:15" ht="13" x14ac:dyDescent="0.15">
      <c r="N324" s="38">
        <v>4830</v>
      </c>
      <c r="O324" s="26">
        <f t="shared" si="7"/>
        <v>2.1011567377626772</v>
      </c>
    </row>
    <row r="325" spans="14:15" ht="13" x14ac:dyDescent="0.15">
      <c r="N325" s="38">
        <v>4845</v>
      </c>
      <c r="O325" s="26">
        <f t="shared" si="7"/>
        <v>2.1028736834869921</v>
      </c>
    </row>
    <row r="326" spans="14:15" ht="13" x14ac:dyDescent="0.15">
      <c r="N326" s="38">
        <v>4860</v>
      </c>
      <c r="O326" s="26">
        <f t="shared" si="7"/>
        <v>2.1045875623796038</v>
      </c>
    </row>
    <row r="327" spans="14:15" ht="13" x14ac:dyDescent="0.15">
      <c r="N327" s="38">
        <v>4875</v>
      </c>
      <c r="O327" s="26">
        <f t="shared" si="7"/>
        <v>2.1062983902834285</v>
      </c>
    </row>
    <row r="328" spans="14:15" ht="13" x14ac:dyDescent="0.15">
      <c r="N328" s="38">
        <v>4890</v>
      </c>
      <c r="O328" s="26">
        <f t="shared" si="7"/>
        <v>2.1080061829527192</v>
      </c>
    </row>
    <row r="329" spans="14:15" ht="13" x14ac:dyDescent="0.15">
      <c r="N329" s="38">
        <v>4905</v>
      </c>
      <c r="O329" s="26">
        <f t="shared" si="7"/>
        <v>2.109710956053565</v>
      </c>
    </row>
    <row r="330" spans="14:15" ht="13" x14ac:dyDescent="0.15">
      <c r="N330" s="38">
        <v>4920</v>
      </c>
      <c r="O330" s="26">
        <f t="shared" si="7"/>
        <v>2.1114127251643815</v>
      </c>
    </row>
    <row r="331" spans="14:15" ht="13" x14ac:dyDescent="0.15">
      <c r="N331" s="38">
        <v>4935</v>
      </c>
      <c r="O331" s="26">
        <f t="shared" si="7"/>
        <v>2.1131115057764136</v>
      </c>
    </row>
    <row r="332" spans="14:15" ht="13" x14ac:dyDescent="0.15">
      <c r="N332" s="38">
        <v>4950</v>
      </c>
      <c r="O332" s="26">
        <f t="shared" si="7"/>
        <v>2.1148073132942109</v>
      </c>
    </row>
    <row r="333" spans="14:15" ht="13" x14ac:dyDescent="0.15">
      <c r="N333" s="38">
        <v>4965</v>
      </c>
      <c r="O333" s="26">
        <f t="shared" si="7"/>
        <v>2.1165001630361298</v>
      </c>
    </row>
    <row r="334" spans="14:15" ht="13" x14ac:dyDescent="0.15">
      <c r="N334" s="38">
        <v>4980</v>
      </c>
      <c r="O334" s="26">
        <f t="shared" si="7"/>
        <v>2.1181900702348022</v>
      </c>
    </row>
    <row r="335" spans="14:15" ht="13" x14ac:dyDescent="0.15">
      <c r="N335" s="38">
        <v>4995</v>
      </c>
      <c r="O335" s="26">
        <f t="shared" si="7"/>
        <v>2.1198770500376263</v>
      </c>
    </row>
    <row r="336" spans="14:15" ht="13" x14ac:dyDescent="0.15">
      <c r="N336" s="38">
        <v>5010</v>
      </c>
      <c r="O336" s="26">
        <f t="shared" si="7"/>
        <v>2.1215611175072455</v>
      </c>
    </row>
    <row r="337" spans="14:15" ht="13" x14ac:dyDescent="0.15">
      <c r="N337" s="38">
        <v>5025</v>
      </c>
      <c r="O337" s="26">
        <f t="shared" si="7"/>
        <v>2.1232422876220172</v>
      </c>
    </row>
    <row r="338" spans="14:15" ht="13" x14ac:dyDescent="0.15">
      <c r="N338" s="38">
        <v>5040</v>
      </c>
      <c r="O338" s="26">
        <f t="shared" si="7"/>
        <v>2.1249205752764917</v>
      </c>
    </row>
    <row r="339" spans="14:15" ht="13" x14ac:dyDescent="0.15">
      <c r="N339" s="38">
        <v>5055</v>
      </c>
      <c r="O339" s="26">
        <f t="shared" si="7"/>
        <v>2.1265959952818836</v>
      </c>
    </row>
    <row r="340" spans="14:15" ht="13" x14ac:dyDescent="0.15">
      <c r="N340" s="38">
        <v>5070</v>
      </c>
      <c r="O340" s="26">
        <f t="shared" si="7"/>
        <v>2.1282685623665314</v>
      </c>
    </row>
    <row r="341" spans="14:15" ht="13" x14ac:dyDescent="0.15">
      <c r="N341" s="38">
        <v>5085</v>
      </c>
      <c r="O341" s="26">
        <f t="shared" si="7"/>
        <v>2.1299382911763747</v>
      </c>
    </row>
    <row r="342" spans="14:15" ht="13" x14ac:dyDescent="0.15">
      <c r="N342" s="38">
        <v>5100</v>
      </c>
      <c r="O342" s="26">
        <f t="shared" si="7"/>
        <v>2.1316051962754079</v>
      </c>
    </row>
    <row r="343" spans="14:15" ht="13" x14ac:dyDescent="0.15">
      <c r="N343" s="38">
        <v>5115</v>
      </c>
      <c r="O343" s="26">
        <f t="shared" si="7"/>
        <v>2.1332692921461396</v>
      </c>
    </row>
    <row r="344" spans="14:15" ht="13" x14ac:dyDescent="0.15">
      <c r="N344" s="38">
        <v>5130</v>
      </c>
      <c r="O344" s="26">
        <f t="shared" si="7"/>
        <v>2.1349305931900595</v>
      </c>
    </row>
    <row r="345" spans="14:15" ht="13" x14ac:dyDescent="0.15">
      <c r="N345" s="38">
        <v>5145</v>
      </c>
      <c r="O345" s="26">
        <f t="shared" si="7"/>
        <v>2.1365891137280828</v>
      </c>
    </row>
    <row r="346" spans="14:15" ht="13" x14ac:dyDescent="0.15">
      <c r="N346" s="38">
        <v>5160</v>
      </c>
      <c r="O346" s="26">
        <f t="shared" si="7"/>
        <v>2.1382448680010073</v>
      </c>
    </row>
    <row r="347" spans="14:15" ht="13" x14ac:dyDescent="0.15">
      <c r="N347" s="38">
        <v>5175</v>
      </c>
      <c r="O347" s="26">
        <f t="shared" si="7"/>
        <v>2.139897870169964</v>
      </c>
    </row>
    <row r="348" spans="14:15" ht="13" x14ac:dyDescent="0.15">
      <c r="N348" s="38">
        <v>5190</v>
      </c>
      <c r="O348" s="26">
        <f t="shared" si="7"/>
        <v>2.141548134316861</v>
      </c>
    </row>
    <row r="349" spans="14:15" ht="13" x14ac:dyDescent="0.15">
      <c r="N349" s="38">
        <v>5205</v>
      </c>
      <c r="O349" s="26">
        <f t="shared" si="7"/>
        <v>2.1431956744448328</v>
      </c>
    </row>
    <row r="350" spans="14:15" ht="13" x14ac:dyDescent="0.15">
      <c r="N350" s="38">
        <v>5220</v>
      </c>
      <c r="O350" s="26">
        <f t="shared" si="7"/>
        <v>2.1448405044786769</v>
      </c>
    </row>
    <row r="351" spans="14:15" ht="13" x14ac:dyDescent="0.15">
      <c r="N351" s="38">
        <v>5235</v>
      </c>
      <c r="O351" s="26">
        <f t="shared" si="7"/>
        <v>2.1464826382652999</v>
      </c>
    </row>
    <row r="352" spans="14:15" ht="13" x14ac:dyDescent="0.15">
      <c r="N352" s="38">
        <v>5250</v>
      </c>
      <c r="O352" s="26">
        <f t="shared" si="7"/>
        <v>2.148122089574148</v>
      </c>
    </row>
    <row r="353" spans="14:15" ht="13" x14ac:dyDescent="0.15">
      <c r="N353" s="38">
        <v>5265</v>
      </c>
      <c r="O353" s="26">
        <f t="shared" si="7"/>
        <v>2.1497588720976468</v>
      </c>
    </row>
    <row r="354" spans="14:15" ht="13" x14ac:dyDescent="0.15">
      <c r="N354" s="38">
        <v>5280</v>
      </c>
      <c r="O354" s="26">
        <f t="shared" si="7"/>
        <v>2.151392999451633</v>
      </c>
    </row>
    <row r="355" spans="14:15" ht="13" x14ac:dyDescent="0.15">
      <c r="N355" s="38">
        <v>5295</v>
      </c>
      <c r="O355" s="26">
        <f t="shared" si="7"/>
        <v>2.1530244851757816</v>
      </c>
    </row>
    <row r="356" spans="14:15" ht="13" x14ac:dyDescent="0.15">
      <c r="N356" s="38">
        <v>5310</v>
      </c>
      <c r="O356" s="26">
        <f t="shared" si="7"/>
        <v>2.1546533427340382</v>
      </c>
    </row>
    <row r="357" spans="14:15" ht="13" x14ac:dyDescent="0.15">
      <c r="N357" s="38">
        <v>5325</v>
      </c>
      <c r="O357" s="26">
        <f t="shared" si="7"/>
        <v>2.156279585515037</v>
      </c>
    </row>
    <row r="358" spans="14:15" ht="13" x14ac:dyDescent="0.15">
      <c r="N358" s="38">
        <v>5340</v>
      </c>
      <c r="O358" s="26">
        <f t="shared" si="7"/>
        <v>2.1579032268325316</v>
      </c>
    </row>
    <row r="359" spans="14:15" ht="13" x14ac:dyDescent="0.15">
      <c r="N359" s="38">
        <v>5355</v>
      </c>
      <c r="O359" s="26">
        <f t="shared" si="7"/>
        <v>2.1595242799258099</v>
      </c>
    </row>
    <row r="360" spans="14:15" ht="13" x14ac:dyDescent="0.15">
      <c r="N360" s="38">
        <v>5370</v>
      </c>
      <c r="O360" s="26">
        <f t="shared" si="7"/>
        <v>2.1611427579601141</v>
      </c>
    </row>
    <row r="361" spans="14:15" ht="13" x14ac:dyDescent="0.15">
      <c r="N361" s="38">
        <v>5385</v>
      </c>
      <c r="O361" s="26">
        <f t="shared" si="7"/>
        <v>2.1627586740270557</v>
      </c>
    </row>
    <row r="362" spans="14:15" ht="13" x14ac:dyDescent="0.15">
      <c r="N362" s="38">
        <v>5400</v>
      </c>
      <c r="O362" s="26">
        <f t="shared" si="7"/>
        <v>2.1643720411450307</v>
      </c>
    </row>
    <row r="363" spans="14:15" ht="13" x14ac:dyDescent="0.15">
      <c r="N363" s="38">
        <v>5415</v>
      </c>
      <c r="O363" s="26">
        <f t="shared" si="7"/>
        <v>2.1659828722596268</v>
      </c>
    </row>
    <row r="364" spans="14:15" ht="13" x14ac:dyDescent="0.15">
      <c r="N364" s="38">
        <v>5430</v>
      </c>
      <c r="O364" s="26">
        <f t="shared" si="7"/>
        <v>2.1675911802440364</v>
      </c>
    </row>
    <row r="365" spans="14:15" ht="13" x14ac:dyDescent="0.15">
      <c r="N365" s="38">
        <v>5445</v>
      </c>
      <c r="O365" s="26">
        <f t="shared" si="7"/>
        <v>2.1691969778994595</v>
      </c>
    </row>
    <row r="366" spans="14:15" ht="13" x14ac:dyDescent="0.15">
      <c r="N366" s="38">
        <v>5460</v>
      </c>
      <c r="O366" s="26">
        <f t="shared" si="7"/>
        <v>2.1708002779555118</v>
      </c>
    </row>
    <row r="367" spans="14:15" ht="13" x14ac:dyDescent="0.15">
      <c r="N367" s="38">
        <v>5475</v>
      </c>
      <c r="O367" s="26">
        <f t="shared" si="7"/>
        <v>2.1724010930706221</v>
      </c>
    </row>
    <row r="368" spans="14:15" ht="13" x14ac:dyDescent="0.15">
      <c r="N368" s="38">
        <v>5490</v>
      </c>
      <c r="O368" s="26">
        <f t="shared" si="7"/>
        <v>2.1739994358324335</v>
      </c>
    </row>
    <row r="369" spans="14:15" ht="13" x14ac:dyDescent="0.15">
      <c r="N369" s="38">
        <v>5505</v>
      </c>
      <c r="O369" s="26">
        <f t="shared" si="7"/>
        <v>2.1755953187582024</v>
      </c>
    </row>
    <row r="370" spans="14:15" ht="13" x14ac:dyDescent="0.15">
      <c r="N370" s="38">
        <v>5520</v>
      </c>
      <c r="O370" s="26">
        <f t="shared" si="7"/>
        <v>2.1771887542951944</v>
      </c>
    </row>
    <row r="371" spans="14:15" ht="13" x14ac:dyDescent="0.15">
      <c r="N371" s="38">
        <v>5535</v>
      </c>
      <c r="O371" s="26">
        <f t="shared" si="7"/>
        <v>2.1787797548210692</v>
      </c>
    </row>
    <row r="372" spans="14:15" ht="13" x14ac:dyDescent="0.15">
      <c r="N372" s="38">
        <v>5550</v>
      </c>
      <c r="O372" s="26">
        <f t="shared" si="7"/>
        <v>2.1803683326442851</v>
      </c>
    </row>
    <row r="373" spans="14:15" ht="13" x14ac:dyDescent="0.15">
      <c r="N373" s="38">
        <v>5565</v>
      </c>
      <c r="O373" s="26">
        <f t="shared" si="7"/>
        <v>2.1819545000044744</v>
      </c>
    </row>
    <row r="374" spans="14:15" ht="13" x14ac:dyDescent="0.15">
      <c r="N374" s="38">
        <v>5580</v>
      </c>
      <c r="O374" s="26">
        <f t="shared" si="7"/>
        <v>2.1835382690728364</v>
      </c>
    </row>
    <row r="375" spans="14:15" ht="13" x14ac:dyDescent="0.15">
      <c r="N375" s="38">
        <v>5595</v>
      </c>
      <c r="O375" s="26">
        <f t="shared" si="7"/>
        <v>2.1851196519525224</v>
      </c>
    </row>
    <row r="376" spans="14:15" ht="13" x14ac:dyDescent="0.15">
      <c r="N376" s="38">
        <v>5610</v>
      </c>
      <c r="O376" s="26">
        <f t="shared" si="7"/>
        <v>2.1866986606790109</v>
      </c>
    </row>
    <row r="377" spans="14:15" ht="13" x14ac:dyDescent="0.15">
      <c r="N377" s="38">
        <v>5625</v>
      </c>
      <c r="O377" s="26">
        <f t="shared" si="7"/>
        <v>2.1882753072204979</v>
      </c>
    </row>
    <row r="378" spans="14:15" ht="13" x14ac:dyDescent="0.15">
      <c r="N378" s="38">
        <v>5640</v>
      </c>
      <c r="O378" s="26">
        <f t="shared" si="7"/>
        <v>2.1898496034782653</v>
      </c>
    </row>
    <row r="379" spans="14:15" ht="13" x14ac:dyDescent="0.15">
      <c r="N379" s="38">
        <v>5655</v>
      </c>
      <c r="O379" s="26">
        <f t="shared" si="7"/>
        <v>2.1914215612870604</v>
      </c>
    </row>
    <row r="380" spans="14:15" ht="13" x14ac:dyDescent="0.15">
      <c r="N380" s="38">
        <v>5670</v>
      </c>
      <c r="O380" s="26">
        <f t="shared" si="7"/>
        <v>2.1929911924154712</v>
      </c>
    </row>
    <row r="381" spans="14:15" ht="13" x14ac:dyDescent="0.15">
      <c r="N381" s="38">
        <v>5685</v>
      </c>
      <c r="O381" s="26">
        <f t="shared" si="7"/>
        <v>2.194558508566292</v>
      </c>
    </row>
    <row r="382" spans="14:15" ht="13" x14ac:dyDescent="0.15">
      <c r="N382" s="38">
        <v>5700</v>
      </c>
      <c r="O382" s="26">
        <f t="shared" si="7"/>
        <v>2.1961235213769008</v>
      </c>
    </row>
    <row r="383" spans="14:15" ht="13" x14ac:dyDescent="0.15">
      <c r="N383" s="38">
        <v>5715</v>
      </c>
      <c r="O383" s="26">
        <f t="shared" si="7"/>
        <v>2.1976862424196186</v>
      </c>
    </row>
    <row r="384" spans="14:15" ht="13" x14ac:dyDescent="0.15">
      <c r="N384" s="38">
        <v>5730</v>
      </c>
      <c r="O384" s="26">
        <f t="shared" si="7"/>
        <v>2.1992466832020803</v>
      </c>
    </row>
    <row r="385" spans="14:15" ht="13" x14ac:dyDescent="0.15">
      <c r="N385" s="38">
        <v>5745</v>
      </c>
      <c r="O385" s="26">
        <f t="shared" si="7"/>
        <v>2.2008048551675952</v>
      </c>
    </row>
    <row r="386" spans="14:15" ht="13" x14ac:dyDescent="0.15">
      <c r="N386" s="38">
        <v>5760</v>
      </c>
      <c r="O386" s="26">
        <f t="shared" si="7"/>
        <v>2.2023607696955079</v>
      </c>
    </row>
    <row r="387" spans="14:15" ht="13" x14ac:dyDescent="0.15">
      <c r="N387" s="38">
        <v>5775</v>
      </c>
      <c r="O387" s="26">
        <f t="shared" ref="O387:O450" si="8">$B$22-($B$26*EXP(-$B$23*N387))-($B$27*EXP(-$B$24*N387))-($B$28*EXP(-$B$25*N387))</f>
        <v>2.2039144381015587</v>
      </c>
    </row>
    <row r="388" spans="14:15" ht="13" x14ac:dyDescent="0.15">
      <c r="N388" s="38">
        <v>5790</v>
      </c>
      <c r="O388" s="26">
        <f t="shared" si="8"/>
        <v>2.2054658716382392</v>
      </c>
    </row>
    <row r="389" spans="14:15" ht="13" x14ac:dyDescent="0.15">
      <c r="N389" s="38">
        <v>5805</v>
      </c>
      <c r="O389" s="26">
        <f t="shared" si="8"/>
        <v>2.2070150814951495</v>
      </c>
    </row>
    <row r="390" spans="14:15" ht="13" x14ac:dyDescent="0.15">
      <c r="N390" s="38">
        <v>5820</v>
      </c>
      <c r="O390" s="26">
        <f t="shared" si="8"/>
        <v>2.208562078799349</v>
      </c>
    </row>
    <row r="391" spans="14:15" ht="13" x14ac:dyDescent="0.15">
      <c r="N391" s="38">
        <v>5835</v>
      </c>
      <c r="O391" s="26">
        <f t="shared" si="8"/>
        <v>2.2101068746157093</v>
      </c>
    </row>
    <row r="392" spans="14:15" ht="13" x14ac:dyDescent="0.15">
      <c r="N392" s="38">
        <v>5850</v>
      </c>
      <c r="O392" s="26">
        <f t="shared" si="8"/>
        <v>2.211649479947261</v>
      </c>
    </row>
    <row r="393" spans="14:15" ht="13" x14ac:dyDescent="0.15">
      <c r="N393" s="38">
        <v>5865</v>
      </c>
      <c r="O393" s="26">
        <f t="shared" si="8"/>
        <v>2.2131899057355424</v>
      </c>
    </row>
    <row r="394" spans="14:15" ht="13" x14ac:dyDescent="0.15">
      <c r="N394" s="38">
        <v>5880</v>
      </c>
      <c r="O394" s="26">
        <f t="shared" si="8"/>
        <v>2.2147281628609452</v>
      </c>
    </row>
    <row r="395" spans="14:15" ht="13" x14ac:dyDescent="0.15">
      <c r="N395" s="38">
        <v>5895</v>
      </c>
      <c r="O395" s="26">
        <f t="shared" si="8"/>
        <v>2.2162642621430582</v>
      </c>
    </row>
    <row r="396" spans="14:15" ht="13" x14ac:dyDescent="0.15">
      <c r="N396" s="38">
        <v>5910</v>
      </c>
      <c r="O396" s="26">
        <f t="shared" si="8"/>
        <v>2.2177982143410047</v>
      </c>
    </row>
    <row r="397" spans="14:15" ht="13" x14ac:dyDescent="0.15">
      <c r="N397" s="38">
        <v>5925</v>
      </c>
      <c r="O397" s="26">
        <f t="shared" si="8"/>
        <v>2.2193300301537873</v>
      </c>
    </row>
    <row r="398" spans="14:15" ht="13" x14ac:dyDescent="0.15">
      <c r="N398" s="38">
        <v>5940</v>
      </c>
      <c r="O398" s="26">
        <f t="shared" si="8"/>
        <v>2.2208597202206199</v>
      </c>
    </row>
    <row r="399" spans="14:15" ht="13" x14ac:dyDescent="0.15">
      <c r="N399" s="38">
        <v>5955</v>
      </c>
      <c r="O399" s="26">
        <f t="shared" si="8"/>
        <v>2.2223872951212691</v>
      </c>
    </row>
    <row r="400" spans="14:15" ht="13" x14ac:dyDescent="0.15">
      <c r="N400" s="38">
        <v>5970</v>
      </c>
      <c r="O400" s="26">
        <f t="shared" si="8"/>
        <v>2.2239127653763839</v>
      </c>
    </row>
    <row r="401" spans="14:15" ht="13" x14ac:dyDescent="0.15">
      <c r="N401" s="38">
        <v>5985</v>
      </c>
      <c r="O401" s="26">
        <f t="shared" si="8"/>
        <v>2.2254361414478288</v>
      </c>
    </row>
    <row r="402" spans="14:15" ht="13" x14ac:dyDescent="0.15">
      <c r="N402" s="38">
        <v>6000</v>
      </c>
      <c r="O402" s="26">
        <f t="shared" si="8"/>
        <v>2.2269574337390123</v>
      </c>
    </row>
    <row r="403" spans="14:15" ht="13" x14ac:dyDescent="0.15">
      <c r="N403" s="38">
        <v>6015</v>
      </c>
      <c r="O403" s="26">
        <f t="shared" si="8"/>
        <v>2.2284766525952193</v>
      </c>
    </row>
    <row r="404" spans="14:15" ht="13" x14ac:dyDescent="0.15">
      <c r="N404" s="38">
        <v>6030</v>
      </c>
      <c r="O404" s="26">
        <f t="shared" si="8"/>
        <v>2.2299938083039308</v>
      </c>
    </row>
    <row r="405" spans="14:15" ht="13" x14ac:dyDescent="0.15">
      <c r="N405" s="38">
        <v>6045</v>
      </c>
      <c r="O405" s="26">
        <f t="shared" si="8"/>
        <v>2.2315089110951565</v>
      </c>
    </row>
    <row r="406" spans="14:15" ht="13" x14ac:dyDescent="0.15">
      <c r="N406" s="38">
        <v>6060</v>
      </c>
      <c r="O406" s="26">
        <f t="shared" si="8"/>
        <v>2.2330219711417492</v>
      </c>
    </row>
    <row r="407" spans="14:15" ht="13" x14ac:dyDescent="0.15">
      <c r="N407" s="38">
        <v>6075</v>
      </c>
      <c r="O407" s="26">
        <f t="shared" si="8"/>
        <v>2.2345329985597306</v>
      </c>
    </row>
    <row r="408" spans="14:15" ht="13" x14ac:dyDescent="0.15">
      <c r="N408" s="38">
        <v>6090</v>
      </c>
      <c r="O408" s="26">
        <f t="shared" si="8"/>
        <v>2.2360420034086088</v>
      </c>
    </row>
    <row r="409" spans="14:15" ht="13" x14ac:dyDescent="0.15">
      <c r="N409" s="38">
        <v>6105</v>
      </c>
      <c r="O409" s="26">
        <f t="shared" si="8"/>
        <v>2.2375489956916983</v>
      </c>
    </row>
    <row r="410" spans="14:15" ht="13" x14ac:dyDescent="0.15">
      <c r="N410" s="38">
        <v>6120</v>
      </c>
      <c r="O410" s="26">
        <f t="shared" si="8"/>
        <v>2.2390539853564295</v>
      </c>
    </row>
    <row r="411" spans="14:15" ht="13" x14ac:dyDescent="0.15">
      <c r="N411" s="38">
        <v>6135</v>
      </c>
      <c r="O411" s="26">
        <f t="shared" si="8"/>
        <v>2.2405569822946676</v>
      </c>
    </row>
    <row r="412" spans="14:15" ht="13" x14ac:dyDescent="0.15">
      <c r="N412" s="38">
        <v>6150</v>
      </c>
      <c r="O412" s="26">
        <f t="shared" si="8"/>
        <v>2.2420579963430232</v>
      </c>
    </row>
    <row r="413" spans="14:15" ht="13" x14ac:dyDescent="0.15">
      <c r="N413" s="38">
        <v>6165</v>
      </c>
      <c r="O413" s="26">
        <f t="shared" si="8"/>
        <v>2.2435570372831624</v>
      </c>
    </row>
    <row r="414" spans="14:15" ht="13" x14ac:dyDescent="0.15">
      <c r="N414" s="38">
        <v>6180</v>
      </c>
      <c r="O414" s="26">
        <f t="shared" si="8"/>
        <v>2.2450541148421124</v>
      </c>
    </row>
    <row r="415" spans="14:15" ht="13" x14ac:dyDescent="0.15">
      <c r="N415" s="38">
        <v>6195</v>
      </c>
      <c r="O415" s="26">
        <f t="shared" si="8"/>
        <v>2.2465492386925749</v>
      </c>
    </row>
    <row r="416" spans="14:15" ht="13" x14ac:dyDescent="0.15">
      <c r="N416" s="38">
        <v>6210</v>
      </c>
      <c r="O416" s="26">
        <f t="shared" si="8"/>
        <v>2.2480424184532231</v>
      </c>
    </row>
    <row r="417" spans="14:15" ht="13" x14ac:dyDescent="0.15">
      <c r="N417" s="38">
        <v>6225</v>
      </c>
      <c r="O417" s="26">
        <f t="shared" si="8"/>
        <v>2.24953366368901</v>
      </c>
    </row>
    <row r="418" spans="14:15" ht="13" x14ac:dyDescent="0.15">
      <c r="N418" s="38">
        <v>6240</v>
      </c>
      <c r="O418" s="26">
        <f t="shared" si="8"/>
        <v>2.2510229839114695</v>
      </c>
    </row>
    <row r="419" spans="14:15" ht="13" x14ac:dyDescent="0.15">
      <c r="N419" s="38">
        <v>6255</v>
      </c>
      <c r="O419" s="26">
        <f t="shared" si="8"/>
        <v>2.2525103885790152</v>
      </c>
    </row>
    <row r="420" spans="14:15" ht="13" x14ac:dyDescent="0.15">
      <c r="N420" s="38">
        <v>6270</v>
      </c>
      <c r="O420" s="26">
        <f t="shared" si="8"/>
        <v>2.2539958870972372</v>
      </c>
    </row>
    <row r="421" spans="14:15" ht="13" x14ac:dyDescent="0.15">
      <c r="N421" s="38">
        <v>6285</v>
      </c>
      <c r="O421" s="26">
        <f t="shared" si="8"/>
        <v>2.255479488819204</v>
      </c>
    </row>
    <row r="422" spans="14:15" ht="13" x14ac:dyDescent="0.15">
      <c r="N422" s="38">
        <v>6300</v>
      </c>
      <c r="O422" s="26">
        <f t="shared" si="8"/>
        <v>2.2569612030457495</v>
      </c>
    </row>
    <row r="423" spans="14:15" ht="13" x14ac:dyDescent="0.15">
      <c r="N423" s="38">
        <v>6315</v>
      </c>
      <c r="O423" s="26">
        <f t="shared" si="8"/>
        <v>2.2584410390257732</v>
      </c>
    </row>
    <row r="424" spans="14:15" ht="13" x14ac:dyDescent="0.15">
      <c r="N424" s="38">
        <v>6330</v>
      </c>
      <c r="O424" s="26">
        <f t="shared" si="8"/>
        <v>2.2599190059565268</v>
      </c>
    </row>
    <row r="425" spans="14:15" ht="13" x14ac:dyDescent="0.15">
      <c r="N425" s="38">
        <v>6345</v>
      </c>
      <c r="O425" s="26">
        <f t="shared" si="8"/>
        <v>2.2613951129839087</v>
      </c>
    </row>
    <row r="426" spans="14:15" ht="13" x14ac:dyDescent="0.15">
      <c r="N426" s="38">
        <v>6360</v>
      </c>
      <c r="O426" s="26">
        <f t="shared" si="8"/>
        <v>2.2628693692027477</v>
      </c>
    </row>
    <row r="427" spans="14:15" ht="13" x14ac:dyDescent="0.15">
      <c r="N427" s="38">
        <v>6375</v>
      </c>
      <c r="O427" s="26">
        <f t="shared" si="8"/>
        <v>2.2643417836570912</v>
      </c>
    </row>
    <row r="428" spans="14:15" ht="13" x14ac:dyDescent="0.15">
      <c r="N428" s="38">
        <v>6390</v>
      </c>
      <c r="O428" s="26">
        <f t="shared" si="8"/>
        <v>2.2658123653404934</v>
      </c>
    </row>
    <row r="429" spans="14:15" ht="13" x14ac:dyDescent="0.15">
      <c r="N429" s="38">
        <v>6405</v>
      </c>
      <c r="O429" s="26">
        <f t="shared" si="8"/>
        <v>2.2672811231962937</v>
      </c>
    </row>
    <row r="430" spans="14:15" ht="13" x14ac:dyDescent="0.15">
      <c r="N430" s="38">
        <v>6420</v>
      </c>
      <c r="O430" s="26">
        <f t="shared" si="8"/>
        <v>2.2687480661179027</v>
      </c>
    </row>
    <row r="431" spans="14:15" ht="13" x14ac:dyDescent="0.15">
      <c r="N431" s="38">
        <v>6435</v>
      </c>
      <c r="O431" s="26">
        <f t="shared" si="8"/>
        <v>2.2702132029490789</v>
      </c>
    </row>
    <row r="432" spans="14:15" ht="13" x14ac:dyDescent="0.15">
      <c r="N432" s="38">
        <v>6450</v>
      </c>
      <c r="O432" s="26">
        <f t="shared" si="8"/>
        <v>2.2716765424842098</v>
      </c>
    </row>
    <row r="433" spans="14:15" ht="13" x14ac:dyDescent="0.15">
      <c r="N433" s="38">
        <v>6465</v>
      </c>
      <c r="O433" s="26">
        <f t="shared" si="8"/>
        <v>2.2731380934685905</v>
      </c>
    </row>
    <row r="434" spans="14:15" ht="13" x14ac:dyDescent="0.15">
      <c r="N434" s="38">
        <v>6480</v>
      </c>
      <c r="O434" s="26">
        <f t="shared" si="8"/>
        <v>2.2745978645986948</v>
      </c>
    </row>
    <row r="435" spans="14:15" ht="13" x14ac:dyDescent="0.15">
      <c r="N435" s="38">
        <v>6495</v>
      </c>
      <c r="O435" s="26">
        <f t="shared" si="8"/>
        <v>2.2760558645224522</v>
      </c>
    </row>
    <row r="436" spans="14:15" ht="13" x14ac:dyDescent="0.15">
      <c r="N436" s="38">
        <v>6510</v>
      </c>
      <c r="O436" s="26">
        <f t="shared" si="8"/>
        <v>2.2775121018395206</v>
      </c>
    </row>
    <row r="437" spans="14:15" ht="13" x14ac:dyDescent="0.15">
      <c r="N437" s="38">
        <v>6525</v>
      </c>
      <c r="O437" s="26">
        <f t="shared" si="8"/>
        <v>2.278966585101557</v>
      </c>
    </row>
    <row r="438" spans="14:15" ht="13" x14ac:dyDescent="0.15">
      <c r="N438" s="38">
        <v>6540</v>
      </c>
      <c r="O438" s="26">
        <f t="shared" si="8"/>
        <v>2.2804193228124845</v>
      </c>
    </row>
    <row r="439" spans="14:15" ht="13" x14ac:dyDescent="0.15">
      <c r="N439" s="38">
        <v>6555</v>
      </c>
      <c r="O439" s="26">
        <f t="shared" si="8"/>
        <v>2.2818703234287643</v>
      </c>
    </row>
    <row r="440" spans="14:15" ht="13" x14ac:dyDescent="0.15">
      <c r="N440" s="38">
        <v>6570</v>
      </c>
      <c r="O440" s="26">
        <f t="shared" si="8"/>
        <v>2.283319595359659</v>
      </c>
    </row>
    <row r="441" spans="14:15" ht="13" x14ac:dyDescent="0.15">
      <c r="N441" s="38">
        <v>6585</v>
      </c>
      <c r="O441" s="26">
        <f t="shared" si="8"/>
        <v>2.2847671469674991</v>
      </c>
    </row>
    <row r="442" spans="14:15" ht="13" x14ac:dyDescent="0.15">
      <c r="N442" s="38">
        <v>6600</v>
      </c>
      <c r="O442" s="26">
        <f t="shared" si="8"/>
        <v>2.2862129865679464</v>
      </c>
    </row>
    <row r="443" spans="14:15" ht="13" x14ac:dyDescent="0.15">
      <c r="N443" s="38">
        <v>6615</v>
      </c>
      <c r="O443" s="26">
        <f t="shared" si="8"/>
        <v>2.2876571224302529</v>
      </c>
    </row>
    <row r="444" spans="14:15" ht="13" x14ac:dyDescent="0.15">
      <c r="N444" s="38">
        <v>6630</v>
      </c>
      <c r="O444" s="26">
        <f t="shared" si="8"/>
        <v>2.2890995627775279</v>
      </c>
    </row>
    <row r="445" spans="14:15" ht="13" x14ac:dyDescent="0.15">
      <c r="N445" s="38">
        <v>6645</v>
      </c>
      <c r="O445" s="26">
        <f t="shared" si="8"/>
        <v>2.2905403157869895</v>
      </c>
    </row>
    <row r="446" spans="14:15" ht="13" x14ac:dyDescent="0.15">
      <c r="N446" s="38">
        <v>6660</v>
      </c>
      <c r="O446" s="26">
        <f t="shared" si="8"/>
        <v>2.2919793895902281</v>
      </c>
    </row>
    <row r="447" spans="14:15" ht="13" x14ac:dyDescent="0.15">
      <c r="N447" s="38">
        <v>6675</v>
      </c>
      <c r="O447" s="26">
        <f t="shared" si="8"/>
        <v>2.2934167922734581</v>
      </c>
    </row>
    <row r="448" spans="14:15" ht="13" x14ac:dyDescent="0.15">
      <c r="N448" s="38">
        <v>6690</v>
      </c>
      <c r="O448" s="26">
        <f t="shared" si="8"/>
        <v>2.294852531877777</v>
      </c>
    </row>
    <row r="449" spans="14:15" ht="13" x14ac:dyDescent="0.15">
      <c r="N449" s="38">
        <v>6705</v>
      </c>
      <c r="O449" s="26">
        <f t="shared" si="8"/>
        <v>2.2962866163994144</v>
      </c>
    </row>
    <row r="450" spans="14:15" ht="13" x14ac:dyDescent="0.15">
      <c r="N450" s="38">
        <v>6720</v>
      </c>
      <c r="O450" s="26">
        <f t="shared" si="8"/>
        <v>2.2977190537899874</v>
      </c>
    </row>
    <row r="451" spans="14:15" ht="13" x14ac:dyDescent="0.15">
      <c r="N451" s="38">
        <v>6735</v>
      </c>
      <c r="O451" s="26">
        <f t="shared" ref="O451:O514" si="9">$B$22-($B$26*EXP(-$B$23*N451))-($B$27*EXP(-$B$24*N451))-($B$28*EXP(-$B$25*N451))</f>
        <v>2.2991498519567477</v>
      </c>
    </row>
    <row r="452" spans="14:15" ht="13" x14ac:dyDescent="0.15">
      <c r="N452" s="38">
        <v>6750</v>
      </c>
      <c r="O452" s="26">
        <f t="shared" si="9"/>
        <v>2.300579018762833</v>
      </c>
    </row>
    <row r="453" spans="14:15" ht="13" x14ac:dyDescent="0.15">
      <c r="N453" s="38">
        <v>6765</v>
      </c>
      <c r="O453" s="26">
        <f t="shared" si="9"/>
        <v>2.302006562027513</v>
      </c>
    </row>
    <row r="454" spans="14:15" ht="13" x14ac:dyDescent="0.15">
      <c r="N454" s="38">
        <v>6780</v>
      </c>
      <c r="O454" s="26">
        <f t="shared" si="9"/>
        <v>2.3034324895264398</v>
      </c>
    </row>
    <row r="455" spans="14:15" ht="13" x14ac:dyDescent="0.15">
      <c r="N455" s="38">
        <v>6795</v>
      </c>
      <c r="O455" s="26">
        <f t="shared" si="9"/>
        <v>2.3048568089918851</v>
      </c>
    </row>
    <row r="456" spans="14:15" ht="13" x14ac:dyDescent="0.15">
      <c r="N456" s="38">
        <v>6810</v>
      </c>
      <c r="O456" s="26">
        <f t="shared" si="9"/>
        <v>2.3062795281129906</v>
      </c>
    </row>
    <row r="457" spans="14:15" ht="13" x14ac:dyDescent="0.15">
      <c r="N457" s="38">
        <v>6825</v>
      </c>
      <c r="O457" s="26">
        <f t="shared" si="9"/>
        <v>2.3077006545360073</v>
      </c>
    </row>
    <row r="458" spans="14:15" ht="13" x14ac:dyDescent="0.15">
      <c r="N458" s="38">
        <v>6840</v>
      </c>
      <c r="O458" s="26">
        <f t="shared" si="9"/>
        <v>2.3091201958645371</v>
      </c>
    </row>
    <row r="459" spans="14:15" ht="13" x14ac:dyDescent="0.15">
      <c r="N459" s="38">
        <v>6855</v>
      </c>
      <c r="O459" s="26">
        <f t="shared" si="9"/>
        <v>2.3105381596597701</v>
      </c>
    </row>
    <row r="460" spans="14:15" ht="13" x14ac:dyDescent="0.15">
      <c r="N460" s="38">
        <v>6870</v>
      </c>
      <c r="O460" s="26">
        <f t="shared" si="9"/>
        <v>2.3119545534407244</v>
      </c>
    </row>
    <row r="461" spans="14:15" ht="13" x14ac:dyDescent="0.15">
      <c r="N461" s="38">
        <v>6885</v>
      </c>
      <c r="O461" s="26">
        <f t="shared" si="9"/>
        <v>2.3133693846844858</v>
      </c>
    </row>
    <row r="462" spans="14:15" ht="13" x14ac:dyDescent="0.15">
      <c r="N462" s="38">
        <v>6900</v>
      </c>
      <c r="O462" s="26">
        <f t="shared" si="9"/>
        <v>2.3147826608264346</v>
      </c>
    </row>
    <row r="463" spans="14:15" ht="13" x14ac:dyDescent="0.15">
      <c r="N463" s="38">
        <v>6915</v>
      </c>
      <c r="O463" s="26">
        <f t="shared" si="9"/>
        <v>2.316194389260489</v>
      </c>
    </row>
    <row r="464" spans="14:15" ht="13" x14ac:dyDescent="0.15">
      <c r="N464" s="38">
        <v>6930</v>
      </c>
      <c r="O464" s="26">
        <f t="shared" si="9"/>
        <v>2.3176045773393312</v>
      </c>
    </row>
    <row r="465" spans="14:15" ht="13" x14ac:dyDescent="0.15">
      <c r="N465" s="38">
        <v>6945</v>
      </c>
      <c r="O465" s="26">
        <f t="shared" si="9"/>
        <v>2.3190132323746466</v>
      </c>
    </row>
    <row r="466" spans="14:15" ht="13" x14ac:dyDescent="0.15">
      <c r="N466" s="38">
        <v>6960</v>
      </c>
      <c r="O466" s="26">
        <f t="shared" si="9"/>
        <v>2.3204203616373427</v>
      </c>
    </row>
    <row r="467" spans="14:15" ht="13" x14ac:dyDescent="0.15">
      <c r="N467" s="38">
        <v>6975</v>
      </c>
      <c r="O467" s="26">
        <f t="shared" si="9"/>
        <v>2.3218259723577876</v>
      </c>
    </row>
    <row r="468" spans="14:15" ht="13" x14ac:dyDescent="0.15">
      <c r="N468" s="38">
        <v>6990</v>
      </c>
      <c r="O468" s="26">
        <f t="shared" si="9"/>
        <v>2.3232300717260337</v>
      </c>
    </row>
    <row r="469" spans="14:15" ht="13" x14ac:dyDescent="0.15">
      <c r="N469" s="38">
        <v>7005</v>
      </c>
      <c r="O469" s="26">
        <f t="shared" si="9"/>
        <v>2.324632666892045</v>
      </c>
    </row>
    <row r="470" spans="14:15" ht="13" x14ac:dyDescent="0.15">
      <c r="N470" s="38">
        <v>7020</v>
      </c>
      <c r="O470" s="26">
        <f t="shared" si="9"/>
        <v>2.326033764965918</v>
      </c>
    </row>
    <row r="471" spans="14:15" ht="13" x14ac:dyDescent="0.15">
      <c r="N471" s="38">
        <v>7035</v>
      </c>
      <c r="O471" s="26">
        <f t="shared" si="9"/>
        <v>2.3274333730181151</v>
      </c>
    </row>
    <row r="472" spans="14:15" ht="13" x14ac:dyDescent="0.15">
      <c r="N472" s="38">
        <v>7050</v>
      </c>
      <c r="O472" s="26">
        <f t="shared" si="9"/>
        <v>2.3288314980796754</v>
      </c>
    </row>
    <row r="473" spans="14:15" ht="13" x14ac:dyDescent="0.15">
      <c r="N473" s="38">
        <v>7065</v>
      </c>
      <c r="O473" s="26">
        <f t="shared" si="9"/>
        <v>2.330228147142444</v>
      </c>
    </row>
    <row r="474" spans="14:15" ht="13" x14ac:dyDescent="0.15">
      <c r="N474" s="38">
        <v>7080</v>
      </c>
      <c r="O474" s="26">
        <f t="shared" si="9"/>
        <v>2.3316233271592903</v>
      </c>
    </row>
    <row r="475" spans="14:15" ht="13" x14ac:dyDescent="0.15">
      <c r="N475" s="38">
        <v>7095</v>
      </c>
      <c r="O475" s="26">
        <f t="shared" si="9"/>
        <v>2.3330170450443246</v>
      </c>
    </row>
    <row r="476" spans="14:15" ht="13" x14ac:dyDescent="0.15">
      <c r="N476" s="38">
        <v>7110</v>
      </c>
      <c r="O476" s="26">
        <f t="shared" si="9"/>
        <v>2.3344093076731172</v>
      </c>
    </row>
    <row r="477" spans="14:15" ht="13" x14ac:dyDescent="0.15">
      <c r="N477" s="38">
        <v>7125</v>
      </c>
      <c r="O477" s="26">
        <f t="shared" si="9"/>
        <v>2.3358001218829152</v>
      </c>
    </row>
    <row r="478" spans="14:15" ht="13" x14ac:dyDescent="0.15">
      <c r="N478" s="38">
        <v>7140</v>
      </c>
      <c r="O478" s="26">
        <f t="shared" si="9"/>
        <v>2.3371894944728568</v>
      </c>
    </row>
    <row r="479" spans="14:15" ht="13" x14ac:dyDescent="0.15">
      <c r="N479" s="38">
        <v>7155</v>
      </c>
      <c r="O479" s="26">
        <f t="shared" si="9"/>
        <v>2.3385774322041861</v>
      </c>
    </row>
    <row r="480" spans="14:15" ht="13" x14ac:dyDescent="0.15">
      <c r="N480" s="38">
        <v>7170</v>
      </c>
      <c r="O480" s="26">
        <f t="shared" si="9"/>
        <v>2.3399639418004634</v>
      </c>
    </row>
    <row r="481" spans="14:15" ht="13" x14ac:dyDescent="0.15">
      <c r="N481" s="38">
        <v>7185</v>
      </c>
      <c r="O481" s="26">
        <f t="shared" si="9"/>
        <v>2.3413490299477804</v>
      </c>
    </row>
    <row r="482" spans="14:15" ht="13" x14ac:dyDescent="0.15">
      <c r="N482" s="38">
        <v>7200</v>
      </c>
      <c r="O482" s="26">
        <f t="shared" si="9"/>
        <v>2.342732703294967</v>
      </c>
    </row>
    <row r="483" spans="14:15" ht="13" x14ac:dyDescent="0.15">
      <c r="N483" s="38">
        <v>7215</v>
      </c>
      <c r="O483" s="26">
        <f t="shared" si="9"/>
        <v>2.3441149684538027</v>
      </c>
    </row>
    <row r="484" spans="14:15" ht="13" x14ac:dyDescent="0.15">
      <c r="N484" s="38">
        <v>7230</v>
      </c>
      <c r="O484" s="26">
        <f t="shared" si="9"/>
        <v>2.3454958319992238</v>
      </c>
    </row>
    <row r="485" spans="14:15" ht="13" x14ac:dyDescent="0.15">
      <c r="N485" s="38">
        <v>7245</v>
      </c>
      <c r="O485" s="26">
        <f t="shared" si="9"/>
        <v>2.3468753004695309</v>
      </c>
    </row>
    <row r="486" spans="14:15" ht="13" x14ac:dyDescent="0.15">
      <c r="N486" s="38">
        <v>7260</v>
      </c>
      <c r="O486" s="26">
        <f t="shared" si="9"/>
        <v>2.3482533803665939</v>
      </c>
    </row>
    <row r="487" spans="14:15" ht="13" x14ac:dyDescent="0.15">
      <c r="N487" s="38">
        <v>7275</v>
      </c>
      <c r="O487" s="26">
        <f t="shared" si="9"/>
        <v>2.3496300781560535</v>
      </c>
    </row>
    <row r="488" spans="14:15" ht="13" x14ac:dyDescent="0.15">
      <c r="N488" s="38">
        <v>7290</v>
      </c>
      <c r="O488" s="26">
        <f t="shared" si="9"/>
        <v>2.3510054002675318</v>
      </c>
    </row>
    <row r="489" spans="14:15" ht="13" x14ac:dyDescent="0.15">
      <c r="N489" s="38">
        <v>7305</v>
      </c>
      <c r="O489" s="26">
        <f t="shared" si="9"/>
        <v>2.352379353094828</v>
      </c>
    </row>
    <row r="490" spans="14:15" ht="13" x14ac:dyDescent="0.15">
      <c r="N490" s="38">
        <v>7320</v>
      </c>
      <c r="O490" s="26">
        <f t="shared" si="9"/>
        <v>2.3537519429961202</v>
      </c>
    </row>
    <row r="491" spans="14:15" ht="13" x14ac:dyDescent="0.15">
      <c r="N491" s="38">
        <v>7335</v>
      </c>
      <c r="O491" s="26">
        <f t="shared" si="9"/>
        <v>2.355123176294172</v>
      </c>
    </row>
    <row r="492" spans="14:15" ht="13" x14ac:dyDescent="0.15">
      <c r="N492" s="38">
        <v>7350</v>
      </c>
      <c r="O492" s="26">
        <f t="shared" si="9"/>
        <v>2.3564930592765183</v>
      </c>
    </row>
    <row r="493" spans="14:15" ht="13" x14ac:dyDescent="0.15">
      <c r="N493" s="38">
        <v>7365</v>
      </c>
      <c r="O493" s="26">
        <f t="shared" si="9"/>
        <v>2.3578615981956785</v>
      </c>
    </row>
    <row r="494" spans="14:15" ht="13" x14ac:dyDescent="0.15">
      <c r="N494" s="38">
        <v>7380</v>
      </c>
      <c r="O494" s="26">
        <f t="shared" si="9"/>
        <v>2.3592287992693413</v>
      </c>
    </row>
    <row r="495" spans="14:15" ht="13" x14ac:dyDescent="0.15">
      <c r="N495" s="38">
        <v>7395</v>
      </c>
      <c r="O495" s="26">
        <f t="shared" si="9"/>
        <v>2.3605946686805632</v>
      </c>
    </row>
    <row r="496" spans="14:15" ht="13" x14ac:dyDescent="0.15">
      <c r="N496" s="38">
        <v>7410</v>
      </c>
      <c r="O496" s="26">
        <f t="shared" si="9"/>
        <v>2.3619592125779674</v>
      </c>
    </row>
    <row r="497" spans="14:15" ht="13" x14ac:dyDescent="0.15">
      <c r="N497" s="38">
        <v>7425</v>
      </c>
      <c r="O497" s="26">
        <f t="shared" si="9"/>
        <v>2.3633224370759311</v>
      </c>
    </row>
    <row r="498" spans="14:15" ht="13" x14ac:dyDescent="0.15">
      <c r="N498" s="38">
        <v>7440</v>
      </c>
      <c r="O498" s="26">
        <f t="shared" si="9"/>
        <v>2.3646843482547819</v>
      </c>
    </row>
    <row r="499" spans="14:15" ht="13" x14ac:dyDescent="0.15">
      <c r="N499" s="38">
        <v>7455</v>
      </c>
      <c r="O499" s="26">
        <f t="shared" si="9"/>
        <v>2.3660449521609843</v>
      </c>
    </row>
    <row r="500" spans="14:15" ht="13" x14ac:dyDescent="0.15">
      <c r="N500" s="38">
        <v>7470</v>
      </c>
      <c r="O500" s="26">
        <f t="shared" si="9"/>
        <v>2.3674042548073357</v>
      </c>
    </row>
    <row r="501" spans="14:15" ht="13" x14ac:dyDescent="0.15">
      <c r="N501" s="38">
        <v>7485</v>
      </c>
      <c r="O501" s="26">
        <f t="shared" si="9"/>
        <v>2.3687622621731528</v>
      </c>
    </row>
    <row r="502" spans="14:15" ht="13" x14ac:dyDescent="0.15">
      <c r="N502" s="38">
        <v>7500</v>
      </c>
      <c r="O502" s="26">
        <f t="shared" si="9"/>
        <v>2.3701189802044551</v>
      </c>
    </row>
    <row r="503" spans="14:15" ht="13" x14ac:dyDescent="0.15">
      <c r="N503" s="38">
        <v>7515</v>
      </c>
      <c r="O503" s="26">
        <f t="shared" si="9"/>
        <v>2.3714744148141591</v>
      </c>
    </row>
    <row r="504" spans="14:15" ht="13" x14ac:dyDescent="0.15">
      <c r="N504" s="38">
        <v>7530</v>
      </c>
      <c r="O504" s="26">
        <f t="shared" si="9"/>
        <v>2.3728285718822617</v>
      </c>
    </row>
    <row r="505" spans="14:15" ht="13" x14ac:dyDescent="0.15">
      <c r="N505" s="38">
        <v>7545</v>
      </c>
      <c r="O505" s="26">
        <f t="shared" si="9"/>
        <v>2.3741814572560198</v>
      </c>
    </row>
    <row r="506" spans="14:15" ht="13" x14ac:dyDescent="0.15">
      <c r="N506" s="38">
        <v>7560</v>
      </c>
      <c r="O506" s="26">
        <f t="shared" si="9"/>
        <v>2.3755330767501412</v>
      </c>
    </row>
    <row r="507" spans="14:15" ht="13" x14ac:dyDescent="0.15">
      <c r="N507" s="38">
        <v>7575</v>
      </c>
      <c r="O507" s="26">
        <f t="shared" si="9"/>
        <v>2.3768834361469651</v>
      </c>
    </row>
    <row r="508" spans="14:15" ht="13" x14ac:dyDescent="0.15">
      <c r="N508" s="38">
        <v>7590</v>
      </c>
      <c r="O508" s="26">
        <f t="shared" si="9"/>
        <v>2.378232541196641</v>
      </c>
    </row>
    <row r="509" spans="14:15" ht="13" x14ac:dyDescent="0.15">
      <c r="N509" s="38">
        <v>7605</v>
      </c>
      <c r="O509" s="26">
        <f t="shared" si="9"/>
        <v>2.3795803976173131</v>
      </c>
    </row>
    <row r="510" spans="14:15" ht="13" x14ac:dyDescent="0.15">
      <c r="N510" s="38">
        <v>7620</v>
      </c>
      <c r="O510" s="26">
        <f t="shared" si="9"/>
        <v>2.380927011095296</v>
      </c>
    </row>
    <row r="511" spans="14:15" ht="13" x14ac:dyDescent="0.15">
      <c r="N511" s="38">
        <v>7635</v>
      </c>
      <c r="O511" s="26">
        <f t="shared" si="9"/>
        <v>2.3822723872852594</v>
      </c>
    </row>
    <row r="512" spans="14:15" ht="13" x14ac:dyDescent="0.15">
      <c r="N512" s="38">
        <v>7650</v>
      </c>
      <c r="O512" s="26">
        <f t="shared" si="9"/>
        <v>2.3836165318103975</v>
      </c>
    </row>
    <row r="513" spans="14:15" ht="13" x14ac:dyDescent="0.15">
      <c r="N513" s="38">
        <v>7665</v>
      </c>
      <c r="O513" s="26">
        <f t="shared" si="9"/>
        <v>2.3849594502626132</v>
      </c>
    </row>
    <row r="514" spans="14:15" ht="13" x14ac:dyDescent="0.15">
      <c r="N514" s="38">
        <v>7680</v>
      </c>
      <c r="O514" s="26">
        <f t="shared" si="9"/>
        <v>2.3863011482026906</v>
      </c>
    </row>
    <row r="515" spans="14:15" ht="13" x14ac:dyDescent="0.15">
      <c r="N515" s="38">
        <v>7695</v>
      </c>
      <c r="O515" s="26">
        <f t="shared" ref="O515:O578" si="10">$B$22-($B$26*EXP(-$B$23*N515))-($B$27*EXP(-$B$24*N515))-($B$28*EXP(-$B$25*N515))</f>
        <v>2.3876416311604673</v>
      </c>
    </row>
    <row r="516" spans="14:15" ht="13" x14ac:dyDescent="0.15">
      <c r="N516" s="38">
        <v>7710</v>
      </c>
      <c r="O516" s="26">
        <f t="shared" si="10"/>
        <v>2.3889809046350123</v>
      </c>
    </row>
    <row r="517" spans="14:15" ht="13" x14ac:dyDescent="0.15">
      <c r="N517" s="38">
        <v>7725</v>
      </c>
      <c r="O517" s="26">
        <f t="shared" si="10"/>
        <v>2.3903189740947974</v>
      </c>
    </row>
    <row r="518" spans="14:15" ht="13" x14ac:dyDescent="0.15">
      <c r="N518" s="38">
        <v>7740</v>
      </c>
      <c r="O518" s="26">
        <f t="shared" si="10"/>
        <v>2.3916558449778638</v>
      </c>
    </row>
    <row r="519" spans="14:15" ht="13" x14ac:dyDescent="0.15">
      <c r="N519" s="38">
        <v>7755</v>
      </c>
      <c r="O519" s="26">
        <f t="shared" si="10"/>
        <v>2.3929915226920073</v>
      </c>
    </row>
    <row r="520" spans="14:15" ht="13" x14ac:dyDescent="0.15">
      <c r="N520" s="38">
        <v>7770</v>
      </c>
      <c r="O520" s="26">
        <f t="shared" si="10"/>
        <v>2.3943260126149264</v>
      </c>
    </row>
    <row r="521" spans="14:15" ht="13" x14ac:dyDescent="0.15">
      <c r="N521" s="38">
        <v>7785</v>
      </c>
      <c r="O521" s="26">
        <f t="shared" si="10"/>
        <v>2.3956593200944125</v>
      </c>
    </row>
    <row r="522" spans="14:15" ht="13" x14ac:dyDescent="0.15">
      <c r="N522" s="38">
        <v>7800</v>
      </c>
      <c r="O522" s="26">
        <f t="shared" si="10"/>
        <v>2.3969914504485024</v>
      </c>
    </row>
    <row r="523" spans="14:15" ht="13" x14ac:dyDescent="0.15">
      <c r="N523" s="38">
        <v>7815</v>
      </c>
      <c r="O523" s="26">
        <f t="shared" si="10"/>
        <v>2.3983224089656545</v>
      </c>
    </row>
    <row r="524" spans="14:15" ht="13" x14ac:dyDescent="0.15">
      <c r="N524" s="38">
        <v>7830</v>
      </c>
      <c r="O524" s="26">
        <f t="shared" si="10"/>
        <v>2.3996522009049102</v>
      </c>
    </row>
    <row r="525" spans="14:15" ht="13" x14ac:dyDescent="0.15">
      <c r="N525" s="38">
        <v>7845</v>
      </c>
      <c r="O525" s="26">
        <f t="shared" si="10"/>
        <v>2.4009808314960601</v>
      </c>
    </row>
    <row r="526" spans="14:15" ht="13" x14ac:dyDescent="0.15">
      <c r="N526" s="38">
        <v>7860</v>
      </c>
      <c r="O526" s="26">
        <f t="shared" si="10"/>
        <v>2.40230830593981</v>
      </c>
    </row>
    <row r="527" spans="14:15" ht="13" x14ac:dyDescent="0.15">
      <c r="N527" s="38">
        <v>7875</v>
      </c>
      <c r="O527" s="26">
        <f t="shared" si="10"/>
        <v>2.4036346294079394</v>
      </c>
    </row>
    <row r="528" spans="14:15" ht="13" x14ac:dyDescent="0.15">
      <c r="N528" s="38">
        <v>7890</v>
      </c>
      <c r="O528" s="26">
        <f t="shared" si="10"/>
        <v>2.404959807043471</v>
      </c>
    </row>
    <row r="529" spans="14:15" ht="13" x14ac:dyDescent="0.15">
      <c r="N529" s="38">
        <v>7905</v>
      </c>
      <c r="O529" s="26">
        <f t="shared" si="10"/>
        <v>2.4062838439608241</v>
      </c>
    </row>
    <row r="530" spans="14:15" ht="13" x14ac:dyDescent="0.15">
      <c r="N530" s="38">
        <v>7920</v>
      </c>
      <c r="O530" s="26">
        <f t="shared" si="10"/>
        <v>2.4076067452459835</v>
      </c>
    </row>
    <row r="531" spans="14:15" ht="13" x14ac:dyDescent="0.15">
      <c r="N531" s="38">
        <v>7935</v>
      </c>
      <c r="O531" s="26">
        <f t="shared" si="10"/>
        <v>2.4089285159566511</v>
      </c>
    </row>
    <row r="532" spans="14:15" ht="13" x14ac:dyDescent="0.15">
      <c r="N532" s="38">
        <v>7950</v>
      </c>
      <c r="O532" s="26">
        <f t="shared" si="10"/>
        <v>2.4102491611224099</v>
      </c>
    </row>
    <row r="533" spans="14:15" ht="13" x14ac:dyDescent="0.15">
      <c r="N533" s="38">
        <v>7965</v>
      </c>
      <c r="O533" s="26">
        <f t="shared" si="10"/>
        <v>2.4115686857448777</v>
      </c>
    </row>
    <row r="534" spans="14:15" ht="13" x14ac:dyDescent="0.15">
      <c r="N534" s="38">
        <v>7980</v>
      </c>
      <c r="O534" s="26">
        <f t="shared" si="10"/>
        <v>2.4128870947978713</v>
      </c>
    </row>
    <row r="535" spans="14:15" ht="13" x14ac:dyDescent="0.15">
      <c r="N535" s="38">
        <v>7995</v>
      </c>
      <c r="O535" s="26">
        <f t="shared" si="10"/>
        <v>2.4142043932275543</v>
      </c>
    </row>
    <row r="536" spans="14:15" ht="13" x14ac:dyDescent="0.15">
      <c r="N536" s="38">
        <v>8010</v>
      </c>
      <c r="O536" s="26">
        <f t="shared" si="10"/>
        <v>2.4155205859525957</v>
      </c>
    </row>
    <row r="537" spans="14:15" ht="13" x14ac:dyDescent="0.15">
      <c r="N537" s="38">
        <v>8025</v>
      </c>
      <c r="O537" s="26">
        <f t="shared" si="10"/>
        <v>2.4168356778643245</v>
      </c>
    </row>
    <row r="538" spans="14:15" ht="13" x14ac:dyDescent="0.15">
      <c r="N538" s="38">
        <v>8040</v>
      </c>
      <c r="O538" s="26">
        <f t="shared" si="10"/>
        <v>2.4181496738268855</v>
      </c>
    </row>
    <row r="539" spans="14:15" ht="13" x14ac:dyDescent="0.15">
      <c r="N539" s="38">
        <v>8055</v>
      </c>
      <c r="O539" s="26">
        <f t="shared" si="10"/>
        <v>2.4194625786773853</v>
      </c>
    </row>
    <row r="540" spans="14:15" ht="13" x14ac:dyDescent="0.15">
      <c r="N540" s="38">
        <v>8070</v>
      </c>
      <c r="O540" s="26">
        <f t="shared" si="10"/>
        <v>2.4207743972260527</v>
      </c>
    </row>
    <row r="541" spans="14:15" ht="13" x14ac:dyDescent="0.15">
      <c r="N541" s="38">
        <v>8085</v>
      </c>
      <c r="O541" s="26">
        <f t="shared" si="10"/>
        <v>2.4220851342563785</v>
      </c>
    </row>
    <row r="542" spans="14:15" ht="13" x14ac:dyDescent="0.15">
      <c r="N542" s="38">
        <v>8100</v>
      </c>
      <c r="O542" s="26">
        <f t="shared" si="10"/>
        <v>2.4233947945252776</v>
      </c>
    </row>
    <row r="543" spans="14:15" ht="13" x14ac:dyDescent="0.15">
      <c r="N543" s="38">
        <v>8115</v>
      </c>
      <c r="O543" s="26">
        <f t="shared" si="10"/>
        <v>2.4247033827632292</v>
      </c>
    </row>
    <row r="544" spans="14:15" ht="13" x14ac:dyDescent="0.15">
      <c r="N544" s="38">
        <v>8130</v>
      </c>
      <c r="O544" s="26">
        <f t="shared" si="10"/>
        <v>2.4260109036744311</v>
      </c>
    </row>
    <row r="545" spans="14:15" ht="13" x14ac:dyDescent="0.15">
      <c r="N545" s="38">
        <v>8145</v>
      </c>
      <c r="O545" s="26">
        <f t="shared" si="10"/>
        <v>2.4273173619369421</v>
      </c>
    </row>
    <row r="546" spans="14:15" ht="13" x14ac:dyDescent="0.15">
      <c r="N546" s="38">
        <v>8160</v>
      </c>
      <c r="O546" s="26">
        <f t="shared" si="10"/>
        <v>2.4286227622028331</v>
      </c>
    </row>
    <row r="547" spans="14:15" ht="13" x14ac:dyDescent="0.15">
      <c r="N547" s="38">
        <v>8175</v>
      </c>
      <c r="O547" s="26">
        <f t="shared" si="10"/>
        <v>2.4299271090983288</v>
      </c>
    </row>
    <row r="548" spans="14:15" ht="13" x14ac:dyDescent="0.15">
      <c r="N548" s="38">
        <v>8190</v>
      </c>
      <c r="O548" s="26">
        <f t="shared" si="10"/>
        <v>2.4312304072239579</v>
      </c>
    </row>
    <row r="549" spans="14:15" ht="13" x14ac:dyDescent="0.15">
      <c r="N549" s="38">
        <v>8205</v>
      </c>
      <c r="O549" s="26">
        <f t="shared" si="10"/>
        <v>2.4325326611546902</v>
      </c>
    </row>
    <row r="550" spans="14:15" ht="13" x14ac:dyDescent="0.15">
      <c r="N550" s="38">
        <v>8220</v>
      </c>
      <c r="O550" s="26">
        <f t="shared" si="10"/>
        <v>2.4338338754400892</v>
      </c>
    </row>
    <row r="551" spans="14:15" ht="13" x14ac:dyDescent="0.15">
      <c r="N551" s="38">
        <v>8235</v>
      </c>
      <c r="O551" s="26">
        <f t="shared" si="10"/>
        <v>2.4351340546044469</v>
      </c>
    </row>
    <row r="552" spans="14:15" ht="13" x14ac:dyDescent="0.15">
      <c r="N552" s="38">
        <v>8250</v>
      </c>
      <c r="O552" s="26">
        <f t="shared" si="10"/>
        <v>2.4364332031469287</v>
      </c>
    </row>
    <row r="553" spans="14:15" ht="13" x14ac:dyDescent="0.15">
      <c r="N553" s="38">
        <v>8265</v>
      </c>
      <c r="O553" s="26">
        <f t="shared" si="10"/>
        <v>2.4377313255417121</v>
      </c>
    </row>
    <row r="554" spans="14:15" ht="13" x14ac:dyDescent="0.15">
      <c r="N554" s="38">
        <v>8280</v>
      </c>
      <c r="O554" s="26">
        <f t="shared" si="10"/>
        <v>2.4390284262381332</v>
      </c>
    </row>
    <row r="555" spans="14:15" ht="13" x14ac:dyDescent="0.15">
      <c r="N555" s="38">
        <v>8295</v>
      </c>
      <c r="O555" s="26">
        <f t="shared" si="10"/>
        <v>2.4403245096608197</v>
      </c>
    </row>
    <row r="556" spans="14:15" ht="13" x14ac:dyDescent="0.15">
      <c r="N556" s="38">
        <v>8310</v>
      </c>
      <c r="O556" s="26">
        <f t="shared" si="10"/>
        <v>2.4416195802098315</v>
      </c>
    </row>
    <row r="557" spans="14:15" ht="13" x14ac:dyDescent="0.15">
      <c r="N557" s="38">
        <v>8325</v>
      </c>
      <c r="O557" s="26">
        <f t="shared" si="10"/>
        <v>2.4429136422607991</v>
      </c>
    </row>
    <row r="558" spans="14:15" ht="13" x14ac:dyDescent="0.15">
      <c r="N558" s="38">
        <v>8340</v>
      </c>
      <c r="O558" s="26">
        <f t="shared" si="10"/>
        <v>2.4442067001650596</v>
      </c>
    </row>
    <row r="559" spans="14:15" ht="13" x14ac:dyDescent="0.15">
      <c r="N559" s="38">
        <v>8355</v>
      </c>
      <c r="O559" s="26">
        <f t="shared" si="10"/>
        <v>2.4454987582497969</v>
      </c>
    </row>
    <row r="560" spans="14:15" ht="13" x14ac:dyDescent="0.15">
      <c r="N560" s="38">
        <v>8370</v>
      </c>
      <c r="O560" s="26">
        <f t="shared" si="10"/>
        <v>2.4467898208181706</v>
      </c>
    </row>
    <row r="561" spans="14:15" ht="13" x14ac:dyDescent="0.15">
      <c r="N561" s="38">
        <v>8385</v>
      </c>
      <c r="O561" s="26">
        <f t="shared" si="10"/>
        <v>2.4480798921494555</v>
      </c>
    </row>
    <row r="562" spans="14:15" ht="13" x14ac:dyDescent="0.15">
      <c r="N562" s="38">
        <v>8400</v>
      </c>
      <c r="O562" s="26">
        <f t="shared" si="10"/>
        <v>2.4493689764991773</v>
      </c>
    </row>
    <row r="563" spans="14:15" ht="13" x14ac:dyDescent="0.15">
      <c r="N563" s="38">
        <v>8415</v>
      </c>
      <c r="O563" s="26">
        <f t="shared" si="10"/>
        <v>2.4506570780992396</v>
      </c>
    </row>
    <row r="564" spans="14:15" ht="13" x14ac:dyDescent="0.15">
      <c r="N564" s="38">
        <v>8430</v>
      </c>
      <c r="O564" s="26">
        <f t="shared" si="10"/>
        <v>2.4519442011580619</v>
      </c>
    </row>
    <row r="565" spans="14:15" ht="13" x14ac:dyDescent="0.15">
      <c r="N565" s="38">
        <v>8445</v>
      </c>
      <c r="O565" s="26">
        <f t="shared" si="10"/>
        <v>2.4532303498607089</v>
      </c>
    </row>
    <row r="566" spans="14:15" ht="13" x14ac:dyDescent="0.15">
      <c r="N566" s="38">
        <v>8460</v>
      </c>
      <c r="O566" s="26">
        <f t="shared" si="10"/>
        <v>2.4545155283690212</v>
      </c>
    </row>
    <row r="567" spans="14:15" ht="13" x14ac:dyDescent="0.15">
      <c r="N567" s="38">
        <v>8475</v>
      </c>
      <c r="O567" s="26">
        <f t="shared" si="10"/>
        <v>2.4557997408217505</v>
      </c>
    </row>
    <row r="568" spans="14:15" ht="13" x14ac:dyDescent="0.15">
      <c r="N568" s="38">
        <v>8490</v>
      </c>
      <c r="O568" s="26">
        <f t="shared" si="10"/>
        <v>2.4570829913346817</v>
      </c>
    </row>
    <row r="569" spans="14:15" ht="13" x14ac:dyDescent="0.15">
      <c r="N569" s="38">
        <v>8505</v>
      </c>
      <c r="O569" s="26">
        <f t="shared" si="10"/>
        <v>2.4583652840007657</v>
      </c>
    </row>
    <row r="570" spans="14:15" ht="13" x14ac:dyDescent="0.15">
      <c r="N570" s="38">
        <v>8520</v>
      </c>
      <c r="O570" s="26">
        <f t="shared" si="10"/>
        <v>2.4596466228902472</v>
      </c>
    </row>
    <row r="571" spans="14:15" ht="13" x14ac:dyDescent="0.15">
      <c r="N571" s="38">
        <v>8535</v>
      </c>
      <c r="O571" s="26">
        <f t="shared" si="10"/>
        <v>2.4609270120507949</v>
      </c>
    </row>
    <row r="572" spans="14:15" ht="13" x14ac:dyDescent="0.15">
      <c r="N572" s="38">
        <v>8550</v>
      </c>
      <c r="O572" s="26">
        <f t="shared" si="10"/>
        <v>2.4622064555076237</v>
      </c>
    </row>
    <row r="573" spans="14:15" ht="13" x14ac:dyDescent="0.15">
      <c r="N573" s="38">
        <v>8565</v>
      </c>
      <c r="O573" s="26">
        <f t="shared" si="10"/>
        <v>2.4634849572636215</v>
      </c>
    </row>
    <row r="574" spans="14:15" ht="13" x14ac:dyDescent="0.15">
      <c r="N574" s="38">
        <v>8580</v>
      </c>
      <c r="O574" s="26">
        <f t="shared" si="10"/>
        <v>2.4647625212994768</v>
      </c>
    </row>
    <row r="575" spans="14:15" ht="13" x14ac:dyDescent="0.15">
      <c r="N575" s="38">
        <v>8595</v>
      </c>
      <c r="O575" s="26">
        <f t="shared" si="10"/>
        <v>2.4660391515738</v>
      </c>
    </row>
    <row r="576" spans="14:15" ht="13" x14ac:dyDescent="0.15">
      <c r="N576" s="38">
        <v>8610</v>
      </c>
      <c r="O576" s="26">
        <f t="shared" si="10"/>
        <v>2.4673148520232537</v>
      </c>
    </row>
    <row r="577" spans="14:15" ht="13" x14ac:dyDescent="0.15">
      <c r="N577" s="38">
        <v>8625</v>
      </c>
      <c r="O577" s="26">
        <f t="shared" si="10"/>
        <v>2.4685896265626655</v>
      </c>
    </row>
    <row r="578" spans="14:15" ht="13" x14ac:dyDescent="0.15">
      <c r="N578" s="38">
        <v>8640</v>
      </c>
      <c r="O578" s="26">
        <f t="shared" si="10"/>
        <v>2.4698634790851628</v>
      </c>
    </row>
    <row r="579" spans="14:15" ht="13" x14ac:dyDescent="0.15">
      <c r="N579" s="38">
        <v>8655</v>
      </c>
      <c r="O579" s="26">
        <f t="shared" ref="O579:O642" si="11">$B$22-($B$26*EXP(-$B$23*N579))-($B$27*EXP(-$B$24*N579))-($B$28*EXP(-$B$25*N579))</f>
        <v>2.4711364134622809</v>
      </c>
    </row>
    <row r="580" spans="14:15" ht="13" x14ac:dyDescent="0.15">
      <c r="N580" s="38">
        <v>8670</v>
      </c>
      <c r="O580" s="26">
        <f t="shared" si="11"/>
        <v>2.472408433544099</v>
      </c>
    </row>
    <row r="581" spans="14:15" ht="13" x14ac:dyDescent="0.15">
      <c r="N581" s="38">
        <v>8685</v>
      </c>
      <c r="O581" s="26">
        <f t="shared" si="11"/>
        <v>2.4736795431593492</v>
      </c>
    </row>
    <row r="582" spans="14:15" ht="13" x14ac:dyDescent="0.15">
      <c r="N582" s="38">
        <v>8700</v>
      </c>
      <c r="O582" s="26">
        <f t="shared" si="11"/>
        <v>2.4749497461155396</v>
      </c>
    </row>
    <row r="583" spans="14:15" ht="13" x14ac:dyDescent="0.15">
      <c r="N583" s="38">
        <v>8715</v>
      </c>
      <c r="O583" s="26">
        <f t="shared" si="11"/>
        <v>2.476219046199077</v>
      </c>
    </row>
    <row r="584" spans="14:15" ht="13" x14ac:dyDescent="0.15">
      <c r="N584" s="38">
        <v>8730</v>
      </c>
      <c r="O584" s="26">
        <f t="shared" si="11"/>
        <v>2.4774874471753785</v>
      </c>
    </row>
    <row r="585" spans="14:15" ht="13" x14ac:dyDescent="0.15">
      <c r="N585" s="38">
        <v>8745</v>
      </c>
      <c r="O585" s="26">
        <f t="shared" si="11"/>
        <v>2.4787549527889983</v>
      </c>
    </row>
    <row r="586" spans="14:15" ht="13" x14ac:dyDescent="0.15">
      <c r="N586" s="38">
        <v>8760</v>
      </c>
      <c r="O586" s="26">
        <f t="shared" si="11"/>
        <v>2.4800215667637318</v>
      </c>
    </row>
    <row r="587" spans="14:15" ht="13" x14ac:dyDescent="0.15">
      <c r="N587" s="38">
        <v>8775</v>
      </c>
      <c r="O587" s="26">
        <f t="shared" si="11"/>
        <v>2.4812872928027492</v>
      </c>
    </row>
    <row r="588" spans="14:15" ht="13" x14ac:dyDescent="0.15">
      <c r="N588" s="38">
        <v>8790</v>
      </c>
      <c r="O588" s="26">
        <f t="shared" si="11"/>
        <v>2.4825521345886967</v>
      </c>
    </row>
    <row r="589" spans="14:15" ht="13" x14ac:dyDescent="0.15">
      <c r="N589" s="38">
        <v>8805</v>
      </c>
      <c r="O589" s="26">
        <f t="shared" si="11"/>
        <v>2.4838160957838147</v>
      </c>
    </row>
    <row r="590" spans="14:15" ht="13" x14ac:dyDescent="0.15">
      <c r="N590" s="38">
        <v>8820</v>
      </c>
      <c r="O590" s="26">
        <f t="shared" si="11"/>
        <v>2.4850791800300609</v>
      </c>
    </row>
    <row r="591" spans="14:15" ht="13" x14ac:dyDescent="0.15">
      <c r="N591" s="38">
        <v>8835</v>
      </c>
      <c r="O591" s="26">
        <f t="shared" si="11"/>
        <v>2.4863413909492138</v>
      </c>
    </row>
    <row r="592" spans="14:15" ht="13" x14ac:dyDescent="0.15">
      <c r="N592" s="38">
        <v>8850</v>
      </c>
      <c r="O592" s="26">
        <f t="shared" si="11"/>
        <v>2.4876027321429879</v>
      </c>
    </row>
    <row r="593" spans="14:15" ht="13" x14ac:dyDescent="0.15">
      <c r="N593" s="38">
        <v>8865</v>
      </c>
      <c r="O593" s="26">
        <f t="shared" si="11"/>
        <v>2.4888632071931545</v>
      </c>
    </row>
    <row r="594" spans="14:15" ht="13" x14ac:dyDescent="0.15">
      <c r="N594" s="38">
        <v>8880</v>
      </c>
      <c r="O594" s="26">
        <f t="shared" si="11"/>
        <v>2.4901228196616412</v>
      </c>
    </row>
    <row r="595" spans="14:15" ht="13" x14ac:dyDescent="0.15">
      <c r="N595" s="38">
        <v>8895</v>
      </c>
      <c r="O595" s="26">
        <f t="shared" si="11"/>
        <v>2.4913815730906537</v>
      </c>
    </row>
    <row r="596" spans="14:15" ht="13" x14ac:dyDescent="0.15">
      <c r="N596" s="38">
        <v>8910</v>
      </c>
      <c r="O596" s="26">
        <f t="shared" si="11"/>
        <v>2.4926394710027804</v>
      </c>
    </row>
    <row r="597" spans="14:15" ht="13" x14ac:dyDescent="0.15">
      <c r="N597" s="38">
        <v>8925</v>
      </c>
      <c r="O597" s="26">
        <f t="shared" si="11"/>
        <v>2.4938965169011036</v>
      </c>
    </row>
    <row r="598" spans="14:15" ht="13" x14ac:dyDescent="0.15">
      <c r="N598" s="38">
        <v>8940</v>
      </c>
      <c r="O598" s="26">
        <f t="shared" si="11"/>
        <v>2.4951527142693113</v>
      </c>
    </row>
    <row r="599" spans="14:15" ht="13" x14ac:dyDescent="0.15">
      <c r="N599" s="38">
        <v>8955</v>
      </c>
      <c r="O599" s="26">
        <f t="shared" si="11"/>
        <v>2.4964080665718029</v>
      </c>
    </row>
    <row r="600" spans="14:15" ht="13" x14ac:dyDescent="0.15">
      <c r="N600" s="38">
        <v>8970</v>
      </c>
      <c r="O600" s="26">
        <f t="shared" si="11"/>
        <v>2.4976625772538013</v>
      </c>
    </row>
    <row r="601" spans="14:15" ht="13" x14ac:dyDescent="0.15">
      <c r="N601" s="38">
        <v>8985</v>
      </c>
      <c r="O601" s="26">
        <f t="shared" si="11"/>
        <v>2.4989162497414554</v>
      </c>
    </row>
    <row r="602" spans="14:15" ht="13" x14ac:dyDescent="0.15">
      <c r="N602" s="38">
        <v>9000</v>
      </c>
      <c r="O602" s="26">
        <f t="shared" si="11"/>
        <v>2.5001690874419529</v>
      </c>
    </row>
    <row r="603" spans="14:15" ht="13" x14ac:dyDescent="0.15">
      <c r="N603" s="38">
        <v>9015</v>
      </c>
      <c r="O603" s="26">
        <f t="shared" si="11"/>
        <v>2.5014210937436197</v>
      </c>
    </row>
    <row r="604" spans="14:15" ht="13" x14ac:dyDescent="0.15">
      <c r="N604" s="38">
        <v>9030</v>
      </c>
      <c r="O604" s="26">
        <f t="shared" si="11"/>
        <v>2.5026722720160324</v>
      </c>
    </row>
    <row r="605" spans="14:15" ht="13" x14ac:dyDescent="0.15">
      <c r="N605" s="38">
        <v>9045</v>
      </c>
      <c r="O605" s="26">
        <f t="shared" si="11"/>
        <v>2.5039226256101221</v>
      </c>
    </row>
    <row r="606" spans="14:15" ht="13" x14ac:dyDescent="0.15">
      <c r="N606" s="38">
        <v>9060</v>
      </c>
      <c r="O606" s="26">
        <f t="shared" si="11"/>
        <v>2.5051721578582757</v>
      </c>
    </row>
    <row r="607" spans="14:15" ht="13" x14ac:dyDescent="0.15">
      <c r="N607" s="38">
        <v>9075</v>
      </c>
      <c r="O607" s="26">
        <f t="shared" si="11"/>
        <v>2.5064208720744414</v>
      </c>
    </row>
    <row r="608" spans="14:15" ht="13" x14ac:dyDescent="0.15">
      <c r="N608" s="38">
        <v>9090</v>
      </c>
      <c r="O608" s="26">
        <f t="shared" si="11"/>
        <v>2.5076687715542336</v>
      </c>
    </row>
    <row r="609" spans="14:15" ht="13" x14ac:dyDescent="0.15">
      <c r="N609" s="38">
        <v>9105</v>
      </c>
      <c r="O609" s="26">
        <f t="shared" si="11"/>
        <v>2.5089158595750369</v>
      </c>
    </row>
    <row r="610" spans="14:15" ht="13" x14ac:dyDescent="0.15">
      <c r="N610" s="38">
        <v>9120</v>
      </c>
      <c r="O610" s="26">
        <f t="shared" si="11"/>
        <v>2.5101621393961047</v>
      </c>
    </row>
    <row r="611" spans="14:15" ht="13" x14ac:dyDescent="0.15">
      <c r="N611" s="38">
        <v>9135</v>
      </c>
      <c r="O611" s="26">
        <f t="shared" si="11"/>
        <v>2.511407614258661</v>
      </c>
    </row>
    <row r="612" spans="14:15" ht="13" x14ac:dyDescent="0.15">
      <c r="N612" s="38">
        <v>9150</v>
      </c>
      <c r="O612" s="26">
        <f t="shared" si="11"/>
        <v>2.5126522873860067</v>
      </c>
    </row>
    <row r="613" spans="14:15" ht="13" x14ac:dyDescent="0.15">
      <c r="N613" s="38">
        <v>9165</v>
      </c>
      <c r="O613" s="26">
        <f t="shared" si="11"/>
        <v>2.5138961619836158</v>
      </c>
    </row>
    <row r="614" spans="14:15" ht="13" x14ac:dyDescent="0.15">
      <c r="N614" s="38">
        <v>9180</v>
      </c>
      <c r="O614" s="26">
        <f t="shared" si="11"/>
        <v>2.5151392412392353</v>
      </c>
    </row>
    <row r="615" spans="14:15" ht="13" x14ac:dyDescent="0.15">
      <c r="N615" s="38">
        <v>9195</v>
      </c>
      <c r="O615" s="26">
        <f t="shared" si="11"/>
        <v>2.5163815283229853</v>
      </c>
    </row>
    <row r="616" spans="14:15" ht="13" x14ac:dyDescent="0.15">
      <c r="N616" s="38">
        <v>9210</v>
      </c>
      <c r="O616" s="26">
        <f t="shared" si="11"/>
        <v>2.5176230263874606</v>
      </c>
    </row>
    <row r="617" spans="14:15" ht="13" x14ac:dyDescent="0.15">
      <c r="N617" s="38">
        <v>9225</v>
      </c>
      <c r="O617" s="26">
        <f t="shared" si="11"/>
        <v>2.5188637385678252</v>
      </c>
    </row>
    <row r="618" spans="14:15" ht="13" x14ac:dyDescent="0.15">
      <c r="N618" s="38">
        <v>9240</v>
      </c>
      <c r="O618" s="26">
        <f t="shared" si="11"/>
        <v>2.5201036679819113</v>
      </c>
    </row>
    <row r="619" spans="14:15" ht="13" x14ac:dyDescent="0.15">
      <c r="N619" s="38">
        <v>9255</v>
      </c>
      <c r="O619" s="26">
        <f t="shared" si="11"/>
        <v>2.5213428177303197</v>
      </c>
    </row>
    <row r="620" spans="14:15" ht="13" x14ac:dyDescent="0.15">
      <c r="N620" s="38">
        <v>9270</v>
      </c>
      <c r="O620" s="26">
        <f t="shared" si="11"/>
        <v>2.5225811908965099</v>
      </c>
    </row>
    <row r="621" spans="14:15" ht="13" x14ac:dyDescent="0.15">
      <c r="N621" s="38">
        <v>9285</v>
      </c>
      <c r="O621" s="26">
        <f t="shared" si="11"/>
        <v>2.5238187905469038</v>
      </c>
    </row>
    <row r="622" spans="14:15" ht="13" x14ac:dyDescent="0.15">
      <c r="N622" s="38">
        <v>9300</v>
      </c>
      <c r="O622" s="26">
        <f t="shared" si="11"/>
        <v>2.5250556197309741</v>
      </c>
    </row>
    <row r="623" spans="14:15" ht="13" x14ac:dyDescent="0.15">
      <c r="N623" s="38">
        <v>9315</v>
      </c>
      <c r="O623" s="26">
        <f t="shared" si="11"/>
        <v>2.5262916814813474</v>
      </c>
    </row>
    <row r="624" spans="14:15" ht="13" x14ac:dyDescent="0.15">
      <c r="N624" s="38">
        <v>9330</v>
      </c>
      <c r="O624" s="26">
        <f t="shared" si="11"/>
        <v>2.5275269788138903</v>
      </c>
    </row>
    <row r="625" spans="14:15" ht="13" x14ac:dyDescent="0.15">
      <c r="N625" s="38">
        <v>9345</v>
      </c>
      <c r="O625" s="26">
        <f t="shared" si="11"/>
        <v>2.5287615147278082</v>
      </c>
    </row>
    <row r="626" spans="14:15" ht="13" x14ac:dyDescent="0.15">
      <c r="N626" s="38">
        <v>9360</v>
      </c>
      <c r="O626" s="26">
        <f t="shared" si="11"/>
        <v>2.52999529220574</v>
      </c>
    </row>
    <row r="627" spans="14:15" ht="13" x14ac:dyDescent="0.15">
      <c r="N627" s="38">
        <v>9375</v>
      </c>
      <c r="O627" s="26">
        <f t="shared" si="11"/>
        <v>2.5312283142138456</v>
      </c>
    </row>
    <row r="628" spans="14:15" ht="13" x14ac:dyDescent="0.15">
      <c r="N628" s="38">
        <v>9390</v>
      </c>
      <c r="O628" s="26">
        <f t="shared" si="11"/>
        <v>2.5324605837019067</v>
      </c>
    </row>
    <row r="629" spans="14:15" ht="13" x14ac:dyDescent="0.15">
      <c r="N629" s="38">
        <v>9405</v>
      </c>
      <c r="O629" s="26">
        <f t="shared" si="11"/>
        <v>2.5336921036034097</v>
      </c>
    </row>
    <row r="630" spans="14:15" ht="13" x14ac:dyDescent="0.15">
      <c r="N630" s="38">
        <v>9420</v>
      </c>
      <c r="O630" s="26">
        <f t="shared" si="11"/>
        <v>2.5349228768356422</v>
      </c>
    </row>
    <row r="631" spans="14:15" ht="13" x14ac:dyDescent="0.15">
      <c r="N631" s="38">
        <v>9435</v>
      </c>
      <c r="O631" s="26">
        <f t="shared" si="11"/>
        <v>2.536152906299785</v>
      </c>
    </row>
    <row r="632" spans="14:15" ht="13" x14ac:dyDescent="0.15">
      <c r="N632" s="38">
        <v>9450</v>
      </c>
      <c r="O632" s="26">
        <f t="shared" si="11"/>
        <v>2.5373821948809967</v>
      </c>
    </row>
    <row r="633" spans="14:15" ht="13" x14ac:dyDescent="0.15">
      <c r="N633" s="38">
        <v>9465</v>
      </c>
      <c r="O633" s="26">
        <f t="shared" si="11"/>
        <v>2.5386107454485112</v>
      </c>
    </row>
    <row r="634" spans="14:15" ht="13" x14ac:dyDescent="0.15">
      <c r="N634" s="38">
        <v>9480</v>
      </c>
      <c r="O634" s="26">
        <f t="shared" si="11"/>
        <v>2.5398385608557215</v>
      </c>
    </row>
    <row r="635" spans="14:15" ht="13" x14ac:dyDescent="0.15">
      <c r="N635" s="38">
        <v>9495</v>
      </c>
      <c r="O635" s="26">
        <f t="shared" si="11"/>
        <v>2.5410656439402688</v>
      </c>
    </row>
    <row r="636" spans="14:15" ht="13" x14ac:dyDescent="0.15">
      <c r="N636" s="38">
        <v>9510</v>
      </c>
      <c r="O636" s="26">
        <f t="shared" si="11"/>
        <v>2.5422919975241349</v>
      </c>
    </row>
    <row r="637" spans="14:15" ht="13" x14ac:dyDescent="0.15">
      <c r="N637" s="38">
        <v>9525</v>
      </c>
      <c r="O637" s="26">
        <f t="shared" si="11"/>
        <v>2.5435176244137256</v>
      </c>
    </row>
    <row r="638" spans="14:15" ht="13" x14ac:dyDescent="0.15">
      <c r="N638" s="38">
        <v>9540</v>
      </c>
      <c r="O638" s="26">
        <f t="shared" si="11"/>
        <v>2.5447425273999613</v>
      </c>
    </row>
    <row r="639" spans="14:15" ht="13" x14ac:dyDescent="0.15">
      <c r="N639" s="38">
        <v>9555</v>
      </c>
      <c r="O639" s="26">
        <f t="shared" si="11"/>
        <v>2.545966709258364</v>
      </c>
    </row>
    <row r="640" spans="14:15" ht="13" x14ac:dyDescent="0.15">
      <c r="N640" s="38">
        <v>9570</v>
      </c>
      <c r="O640" s="26">
        <f t="shared" si="11"/>
        <v>2.5471901727491373</v>
      </c>
    </row>
    <row r="641" spans="14:15" ht="13" x14ac:dyDescent="0.15">
      <c r="N641" s="38">
        <v>9585</v>
      </c>
      <c r="O641" s="26">
        <f t="shared" si="11"/>
        <v>2.5484129206172614</v>
      </c>
    </row>
    <row r="642" spans="14:15" ht="13" x14ac:dyDescent="0.15">
      <c r="N642" s="38">
        <v>9600</v>
      </c>
      <c r="O642" s="26">
        <f t="shared" si="11"/>
        <v>2.5496349555925741</v>
      </c>
    </row>
    <row r="643" spans="14:15" ht="13" x14ac:dyDescent="0.15">
      <c r="N643" s="38">
        <v>9615</v>
      </c>
      <c r="O643" s="26">
        <f t="shared" ref="O643:O706" si="12">$B$22-($B$26*EXP(-$B$23*N643))-($B$27*EXP(-$B$24*N643))-($B$28*EXP(-$B$25*N643))</f>
        <v>2.5508562803898549</v>
      </c>
    </row>
    <row r="644" spans="14:15" ht="13" x14ac:dyDescent="0.15">
      <c r="N644" s="38">
        <v>9630</v>
      </c>
      <c r="O644" s="26">
        <f t="shared" si="12"/>
        <v>2.5520768977089121</v>
      </c>
    </row>
    <row r="645" spans="14:15" ht="13" x14ac:dyDescent="0.15">
      <c r="N645" s="38">
        <v>9645</v>
      </c>
      <c r="O645" s="26">
        <f t="shared" si="12"/>
        <v>2.5532968102346647</v>
      </c>
    </row>
    <row r="646" spans="14:15" ht="13" x14ac:dyDescent="0.15">
      <c r="N646" s="38">
        <v>9660</v>
      </c>
      <c r="O646" s="26">
        <f t="shared" si="12"/>
        <v>2.5545160206372248</v>
      </c>
    </row>
    <row r="647" spans="14:15" ht="13" x14ac:dyDescent="0.15">
      <c r="N647" s="38">
        <v>9675</v>
      </c>
      <c r="O647" s="26">
        <f t="shared" si="12"/>
        <v>2.5557345315719857</v>
      </c>
    </row>
    <row r="648" spans="14:15" ht="13" x14ac:dyDescent="0.15">
      <c r="N648" s="38">
        <v>9690</v>
      </c>
      <c r="O648" s="26">
        <f t="shared" si="12"/>
        <v>2.556952345679699</v>
      </c>
    </row>
    <row r="649" spans="14:15" ht="13" x14ac:dyDescent="0.15">
      <c r="N649" s="38">
        <v>9705</v>
      </c>
      <c r="O649" s="26">
        <f t="shared" si="12"/>
        <v>2.5581694655865626</v>
      </c>
    </row>
    <row r="650" spans="14:15" ht="13" x14ac:dyDescent="0.15">
      <c r="N650" s="38">
        <v>9720</v>
      </c>
      <c r="O650" s="26">
        <f t="shared" si="12"/>
        <v>2.5593858939042926</v>
      </c>
    </row>
    <row r="651" spans="14:15" ht="13" x14ac:dyDescent="0.15">
      <c r="N651" s="38">
        <v>9735</v>
      </c>
      <c r="O651" s="26">
        <f t="shared" si="12"/>
        <v>2.5606016332302168</v>
      </c>
    </row>
    <row r="652" spans="14:15" ht="13" x14ac:dyDescent="0.15">
      <c r="N652" s="38">
        <v>9750</v>
      </c>
      <c r="O652" s="26">
        <f t="shared" si="12"/>
        <v>2.5618166861473464</v>
      </c>
    </row>
    <row r="653" spans="14:15" ht="13" x14ac:dyDescent="0.15">
      <c r="N653" s="38">
        <v>9765</v>
      </c>
      <c r="O653" s="26">
        <f t="shared" si="12"/>
        <v>2.5630310552244584</v>
      </c>
    </row>
    <row r="654" spans="14:15" ht="13" x14ac:dyDescent="0.15">
      <c r="N654" s="38">
        <v>9780</v>
      </c>
      <c r="O654" s="26">
        <f t="shared" si="12"/>
        <v>2.5642447430161797</v>
      </c>
    </row>
    <row r="655" spans="14:15" ht="13" x14ac:dyDescent="0.15">
      <c r="N655" s="38">
        <v>9795</v>
      </c>
      <c r="O655" s="26">
        <f t="shared" si="12"/>
        <v>2.5654577520630593</v>
      </c>
    </row>
    <row r="656" spans="14:15" ht="13" x14ac:dyDescent="0.15">
      <c r="N656" s="38">
        <v>9810</v>
      </c>
      <c r="O656" s="26">
        <f t="shared" si="12"/>
        <v>2.5666700848916548</v>
      </c>
    </row>
    <row r="657" spans="14:15" ht="13" x14ac:dyDescent="0.15">
      <c r="N657" s="38">
        <v>9825</v>
      </c>
      <c r="O657" s="26">
        <f t="shared" si="12"/>
        <v>2.5678817440146062</v>
      </c>
    </row>
    <row r="658" spans="14:15" ht="13" x14ac:dyDescent="0.15">
      <c r="N658" s="38">
        <v>9840</v>
      </c>
      <c r="O658" s="26">
        <f t="shared" si="12"/>
        <v>2.569092731930712</v>
      </c>
    </row>
    <row r="659" spans="14:15" ht="13" x14ac:dyDescent="0.15">
      <c r="N659" s="38">
        <v>9855</v>
      </c>
      <c r="O659" s="26">
        <f t="shared" si="12"/>
        <v>2.5703030511250127</v>
      </c>
    </row>
    <row r="660" spans="14:15" ht="13" x14ac:dyDescent="0.15">
      <c r="N660" s="38">
        <v>9870</v>
      </c>
      <c r="O660" s="26">
        <f t="shared" si="12"/>
        <v>2.5715127040688666</v>
      </c>
    </row>
    <row r="661" spans="14:15" ht="13" x14ac:dyDescent="0.15">
      <c r="N661" s="38">
        <v>9885</v>
      </c>
      <c r="O661" s="26">
        <f t="shared" si="12"/>
        <v>2.5727216932200214</v>
      </c>
    </row>
    <row r="662" spans="14:15" ht="13" x14ac:dyDescent="0.15">
      <c r="N662" s="38">
        <v>9900</v>
      </c>
      <c r="O662" s="26">
        <f t="shared" si="12"/>
        <v>2.5739300210226981</v>
      </c>
    </row>
    <row r="663" spans="14:15" ht="13" x14ac:dyDescent="0.15">
      <c r="N663" s="38">
        <v>9915</v>
      </c>
      <c r="O663" s="26">
        <f t="shared" si="12"/>
        <v>2.5751376899076588</v>
      </c>
    </row>
    <row r="664" spans="14:15" ht="13" x14ac:dyDescent="0.15">
      <c r="N664" s="38">
        <v>9930</v>
      </c>
      <c r="O664" s="26">
        <f t="shared" si="12"/>
        <v>2.5763447022922898</v>
      </c>
    </row>
    <row r="665" spans="14:15" ht="13" x14ac:dyDescent="0.15">
      <c r="N665" s="38">
        <v>9945</v>
      </c>
      <c r="O665" s="26">
        <f t="shared" si="12"/>
        <v>2.5775510605806735</v>
      </c>
    </row>
    <row r="666" spans="14:15" ht="13" x14ac:dyDescent="0.15">
      <c r="N666" s="38">
        <v>9960</v>
      </c>
      <c r="O666" s="26">
        <f t="shared" si="12"/>
        <v>2.5787567671636609</v>
      </c>
    </row>
    <row r="667" spans="14:15" ht="13" x14ac:dyDescent="0.15">
      <c r="N667" s="38">
        <v>9975</v>
      </c>
      <c r="O667" s="26">
        <f t="shared" si="12"/>
        <v>2.5799618244189482</v>
      </c>
    </row>
    <row r="668" spans="14:15" ht="13" x14ac:dyDescent="0.15">
      <c r="N668" s="38">
        <v>9990</v>
      </c>
      <c r="O668" s="26">
        <f t="shared" si="12"/>
        <v>2.5811662347111515</v>
      </c>
    </row>
    <row r="669" spans="14:15" ht="13" x14ac:dyDescent="0.15">
      <c r="N669" s="38">
        <v>10005</v>
      </c>
      <c r="O669" s="26">
        <f t="shared" si="12"/>
        <v>2.5823700003918777</v>
      </c>
    </row>
    <row r="670" spans="14:15" ht="13" x14ac:dyDescent="0.15">
      <c r="N670" s="38">
        <v>10020</v>
      </c>
      <c r="O670" s="26">
        <f t="shared" si="12"/>
        <v>2.5835731237998001</v>
      </c>
    </row>
    <row r="671" spans="14:15" ht="13" x14ac:dyDescent="0.15">
      <c r="N671" s="38">
        <v>10035</v>
      </c>
      <c r="O671" s="26">
        <f t="shared" si="12"/>
        <v>2.5847756072607257</v>
      </c>
    </row>
    <row r="672" spans="14:15" ht="13" x14ac:dyDescent="0.15">
      <c r="N672" s="38">
        <v>10050</v>
      </c>
      <c r="O672" s="26">
        <f t="shared" si="12"/>
        <v>2.5859774530876773</v>
      </c>
    </row>
    <row r="673" spans="14:15" ht="13" x14ac:dyDescent="0.15">
      <c r="N673" s="38">
        <v>10065</v>
      </c>
      <c r="O673" s="26">
        <f t="shared" si="12"/>
        <v>2.5871786635809544</v>
      </c>
    </row>
    <row r="674" spans="14:15" ht="13" x14ac:dyDescent="0.15">
      <c r="N674" s="38">
        <v>10080</v>
      </c>
      <c r="O674" s="26">
        <f t="shared" si="12"/>
        <v>2.5883792410282105</v>
      </c>
    </row>
    <row r="675" spans="14:15" ht="13" x14ac:dyDescent="0.15">
      <c r="N675" s="38">
        <v>10095</v>
      </c>
      <c r="O675" s="26">
        <f t="shared" si="12"/>
        <v>2.5895791877045236</v>
      </c>
    </row>
    <row r="676" spans="14:15" ht="13" x14ac:dyDescent="0.15">
      <c r="N676" s="38">
        <v>10110</v>
      </c>
      <c r="O676" s="26">
        <f t="shared" si="12"/>
        <v>2.5907785058724651</v>
      </c>
    </row>
    <row r="677" spans="14:15" ht="13" x14ac:dyDescent="0.15">
      <c r="N677" s="38">
        <v>10125</v>
      </c>
      <c r="O677" s="26">
        <f t="shared" si="12"/>
        <v>2.5919771977821711</v>
      </c>
    </row>
    <row r="678" spans="14:15" ht="13" x14ac:dyDescent="0.15">
      <c r="N678" s="38">
        <v>10140</v>
      </c>
      <c r="O678" s="26">
        <f t="shared" si="12"/>
        <v>2.5931752656714142</v>
      </c>
    </row>
    <row r="679" spans="14:15" ht="13" x14ac:dyDescent="0.15">
      <c r="N679" s="38">
        <v>10155</v>
      </c>
      <c r="O679" s="26">
        <f t="shared" si="12"/>
        <v>2.5943727117656668</v>
      </c>
    </row>
    <row r="680" spans="14:15" ht="13" x14ac:dyDescent="0.15">
      <c r="N680" s="38">
        <v>10170</v>
      </c>
      <c r="O680" s="26">
        <f t="shared" si="12"/>
        <v>2.595569538278176</v>
      </c>
    </row>
    <row r="681" spans="14:15" ht="13" x14ac:dyDescent="0.15">
      <c r="N681" s="38">
        <v>10185</v>
      </c>
      <c r="O681" s="26">
        <f t="shared" si="12"/>
        <v>2.5967657474100294</v>
      </c>
    </row>
    <row r="682" spans="14:15" ht="13" x14ac:dyDescent="0.15">
      <c r="N682" s="38">
        <v>10200</v>
      </c>
      <c r="O682" s="26">
        <f t="shared" si="12"/>
        <v>2.5979613413502243</v>
      </c>
    </row>
    <row r="683" spans="14:15" ht="13" x14ac:dyDescent="0.15">
      <c r="N683" s="38">
        <v>10215</v>
      </c>
      <c r="O683" s="26">
        <f t="shared" si="12"/>
        <v>2.5991563222757366</v>
      </c>
    </row>
    <row r="684" spans="14:15" ht="13" x14ac:dyDescent="0.15">
      <c r="N684" s="38">
        <v>10230</v>
      </c>
      <c r="O684" s="26">
        <f t="shared" si="12"/>
        <v>2.6003506923515838</v>
      </c>
    </row>
    <row r="685" spans="14:15" ht="13" x14ac:dyDescent="0.15">
      <c r="N685" s="38">
        <v>10245</v>
      </c>
      <c r="O685" s="26">
        <f t="shared" si="12"/>
        <v>2.6015444537308978</v>
      </c>
    </row>
    <row r="686" spans="14:15" ht="13" x14ac:dyDescent="0.15">
      <c r="N686" s="38">
        <v>10260</v>
      </c>
      <c r="O686" s="26">
        <f t="shared" si="12"/>
        <v>2.602737608554988</v>
      </c>
    </row>
    <row r="687" spans="14:15" ht="13" x14ac:dyDescent="0.15">
      <c r="N687" s="38">
        <v>10275</v>
      </c>
      <c r="O687" s="26">
        <f t="shared" si="12"/>
        <v>2.6039301589534078</v>
      </c>
    </row>
    <row r="688" spans="14:15" ht="13" x14ac:dyDescent="0.15">
      <c r="N688" s="38">
        <v>10290</v>
      </c>
      <c r="O688" s="26">
        <f t="shared" si="12"/>
        <v>2.6051221070440231</v>
      </c>
    </row>
    <row r="689" spans="14:15" ht="13" x14ac:dyDescent="0.15">
      <c r="N689" s="38">
        <v>10305</v>
      </c>
      <c r="O689" s="26">
        <f t="shared" si="12"/>
        <v>2.6063134549330735</v>
      </c>
    </row>
    <row r="690" spans="14:15" ht="13" x14ac:dyDescent="0.15">
      <c r="N690" s="38">
        <v>10320</v>
      </c>
      <c r="O690" s="26">
        <f t="shared" si="12"/>
        <v>2.6075042047152444</v>
      </c>
    </row>
    <row r="691" spans="14:15" ht="13" x14ac:dyDescent="0.15">
      <c r="N691" s="38">
        <v>10335</v>
      </c>
      <c r="O691" s="26">
        <f t="shared" si="12"/>
        <v>2.6086943584737208</v>
      </c>
    </row>
    <row r="692" spans="14:15" ht="13" x14ac:dyDescent="0.15">
      <c r="N692" s="38">
        <v>10350</v>
      </c>
      <c r="O692" s="26">
        <f t="shared" si="12"/>
        <v>2.6098839182802651</v>
      </c>
    </row>
    <row r="693" spans="14:15" ht="13" x14ac:dyDescent="0.15">
      <c r="N693" s="38">
        <v>10365</v>
      </c>
      <c r="O693" s="26">
        <f t="shared" si="12"/>
        <v>2.611072886195271</v>
      </c>
    </row>
    <row r="694" spans="14:15" ht="13" x14ac:dyDescent="0.15">
      <c r="N694" s="38">
        <v>10380</v>
      </c>
      <c r="O694" s="26">
        <f t="shared" si="12"/>
        <v>2.6122612642678309</v>
      </c>
    </row>
    <row r="695" spans="14:15" ht="13" x14ac:dyDescent="0.15">
      <c r="N695" s="38">
        <v>10395</v>
      </c>
      <c r="O695" s="26">
        <f t="shared" si="12"/>
        <v>2.6134490545358009</v>
      </c>
    </row>
    <row r="696" spans="14:15" ht="13" x14ac:dyDescent="0.15">
      <c r="N696" s="38">
        <v>10410</v>
      </c>
      <c r="O696" s="26">
        <f t="shared" si="12"/>
        <v>2.6146362590258612</v>
      </c>
    </row>
    <row r="697" spans="14:15" ht="13" x14ac:dyDescent="0.15">
      <c r="N697" s="38">
        <v>10425</v>
      </c>
      <c r="O697" s="26">
        <f t="shared" si="12"/>
        <v>2.6158228797535799</v>
      </c>
    </row>
    <row r="698" spans="14:15" ht="13" x14ac:dyDescent="0.15">
      <c r="N698" s="38">
        <v>10440</v>
      </c>
      <c r="O698" s="26">
        <f t="shared" si="12"/>
        <v>2.6170089187234753</v>
      </c>
    </row>
    <row r="699" spans="14:15" ht="13" x14ac:dyDescent="0.15">
      <c r="N699" s="38">
        <v>10455</v>
      </c>
      <c r="O699" s="26">
        <f t="shared" si="12"/>
        <v>2.6181943779290773</v>
      </c>
    </row>
    <row r="700" spans="14:15" ht="13" x14ac:dyDescent="0.15">
      <c r="N700" s="38">
        <v>10470</v>
      </c>
      <c r="O700" s="26">
        <f t="shared" si="12"/>
        <v>2.6193792593529892</v>
      </c>
    </row>
    <row r="701" spans="14:15" ht="13" x14ac:dyDescent="0.15">
      <c r="N701" s="38">
        <v>10485</v>
      </c>
      <c r="O701" s="26">
        <f t="shared" si="12"/>
        <v>2.6205635649669512</v>
      </c>
    </row>
    <row r="702" spans="14:15" ht="13" x14ac:dyDescent="0.15">
      <c r="N702" s="38">
        <v>10500</v>
      </c>
      <c r="O702" s="26">
        <f t="shared" si="12"/>
        <v>2.6217472967318969</v>
      </c>
    </row>
    <row r="703" spans="14:15" ht="13" x14ac:dyDescent="0.15">
      <c r="N703" s="38">
        <v>10515</v>
      </c>
      <c r="O703" s="26">
        <f t="shared" si="12"/>
        <v>2.6229304565980183</v>
      </c>
    </row>
    <row r="704" spans="14:15" ht="13" x14ac:dyDescent="0.15">
      <c r="N704" s="38">
        <v>10530</v>
      </c>
      <c r="O704" s="26">
        <f t="shared" si="12"/>
        <v>2.6241130465048261</v>
      </c>
    </row>
    <row r="705" spans="14:15" ht="13" x14ac:dyDescent="0.15">
      <c r="N705" s="38">
        <v>10545</v>
      </c>
      <c r="O705" s="26">
        <f t="shared" si="12"/>
        <v>2.6252950683812015</v>
      </c>
    </row>
    <row r="706" spans="14:15" ht="13" x14ac:dyDescent="0.15">
      <c r="N706" s="38">
        <v>10560</v>
      </c>
      <c r="O706" s="26">
        <f t="shared" si="12"/>
        <v>2.6264765241454677</v>
      </c>
    </row>
    <row r="707" spans="14:15" ht="13" x14ac:dyDescent="0.15">
      <c r="N707" s="38">
        <v>10575</v>
      </c>
      <c r="O707" s="26">
        <f t="shared" ref="O707:O770" si="13">$B$22-($B$26*EXP(-$B$23*N707))-($B$27*EXP(-$B$24*N707))-($B$28*EXP(-$B$25*N707))</f>
        <v>2.6276574157054418</v>
      </c>
    </row>
    <row r="708" spans="14:15" ht="13" x14ac:dyDescent="0.15">
      <c r="N708" s="38">
        <v>10590</v>
      </c>
      <c r="O708" s="26">
        <f t="shared" si="13"/>
        <v>2.6288377449584956</v>
      </c>
    </row>
    <row r="709" spans="14:15" ht="13" x14ac:dyDescent="0.15">
      <c r="N709" s="38">
        <v>10605</v>
      </c>
      <c r="O709" s="26">
        <f t="shared" si="13"/>
        <v>2.6300175137916142</v>
      </c>
    </row>
    <row r="710" spans="14:15" ht="13" x14ac:dyDescent="0.15">
      <c r="N710" s="38">
        <v>10620</v>
      </c>
      <c r="O710" s="26">
        <f t="shared" si="13"/>
        <v>2.6311967240814509</v>
      </c>
    </row>
    <row r="711" spans="14:15" ht="13" x14ac:dyDescent="0.15">
      <c r="N711" s="38">
        <v>10635</v>
      </c>
      <c r="O711" s="26">
        <f t="shared" si="13"/>
        <v>2.6323753776943937</v>
      </c>
    </row>
    <row r="712" spans="14:15" ht="13" x14ac:dyDescent="0.15">
      <c r="N712" s="38">
        <v>10650</v>
      </c>
      <c r="O712" s="26">
        <f t="shared" si="13"/>
        <v>2.6335534764866138</v>
      </c>
    </row>
    <row r="713" spans="14:15" ht="13" x14ac:dyDescent="0.15">
      <c r="N713" s="38">
        <v>10665</v>
      </c>
      <c r="O713" s="26">
        <f t="shared" si="13"/>
        <v>2.6347310223041278</v>
      </c>
    </row>
    <row r="714" spans="14:15" ht="13" x14ac:dyDescent="0.15">
      <c r="N714" s="38">
        <v>10680</v>
      </c>
      <c r="O714" s="26">
        <f t="shared" si="13"/>
        <v>2.6359080169828522</v>
      </c>
    </row>
    <row r="715" spans="14:15" ht="13" x14ac:dyDescent="0.15">
      <c r="N715" s="38">
        <v>10695</v>
      </c>
      <c r="O715" s="26">
        <f t="shared" si="13"/>
        <v>2.6370844623486649</v>
      </c>
    </row>
    <row r="716" spans="14:15" ht="13" x14ac:dyDescent="0.15">
      <c r="N716" s="38">
        <v>10710</v>
      </c>
      <c r="O716" s="26">
        <f t="shared" si="13"/>
        <v>2.6382603602174513</v>
      </c>
    </row>
    <row r="717" spans="14:15" ht="13" x14ac:dyDescent="0.15">
      <c r="N717" s="38">
        <v>10725</v>
      </c>
      <c r="O717" s="26">
        <f t="shared" si="13"/>
        <v>2.6394357123951755</v>
      </c>
    </row>
    <row r="718" spans="14:15" ht="13" x14ac:dyDescent="0.15">
      <c r="N718" s="38">
        <v>10740</v>
      </c>
      <c r="O718" s="26">
        <f t="shared" si="13"/>
        <v>2.6406105206779191</v>
      </c>
    </row>
    <row r="719" spans="14:15" ht="13" x14ac:dyDescent="0.15">
      <c r="N719" s="38">
        <v>10755</v>
      </c>
      <c r="O719" s="26">
        <f t="shared" si="13"/>
        <v>2.6417847868519528</v>
      </c>
    </row>
    <row r="720" spans="14:15" ht="13" x14ac:dyDescent="0.15">
      <c r="N720" s="38">
        <v>10770</v>
      </c>
      <c r="O720" s="26">
        <f t="shared" si="13"/>
        <v>2.6429585126937756</v>
      </c>
    </row>
    <row r="721" spans="14:15" ht="13" x14ac:dyDescent="0.15">
      <c r="N721" s="38">
        <v>10785</v>
      </c>
      <c r="O721" s="26">
        <f t="shared" si="13"/>
        <v>2.6441316999701847</v>
      </c>
    </row>
    <row r="722" spans="14:15" ht="13" x14ac:dyDescent="0.15">
      <c r="N722" s="38">
        <v>10800</v>
      </c>
      <c r="O722" s="26">
        <f t="shared" si="13"/>
        <v>2.645304350438316</v>
      </c>
    </row>
    <row r="723" spans="14:15" ht="13" x14ac:dyDescent="0.15">
      <c r="N723" s="38">
        <v>10815</v>
      </c>
      <c r="O723" s="26">
        <f t="shared" si="13"/>
        <v>2.6464764658457129</v>
      </c>
    </row>
    <row r="724" spans="14:15" ht="13" x14ac:dyDescent="0.15">
      <c r="N724" s="38">
        <v>10830</v>
      </c>
      <c r="O724" s="26">
        <f t="shared" si="13"/>
        <v>2.6476480479303648</v>
      </c>
    </row>
    <row r="725" spans="14:15" ht="13" x14ac:dyDescent="0.15">
      <c r="N725" s="38">
        <v>10845</v>
      </c>
      <c r="O725" s="26">
        <f t="shared" si="13"/>
        <v>2.6488190984207733</v>
      </c>
    </row>
    <row r="726" spans="14:15" ht="13" x14ac:dyDescent="0.15">
      <c r="N726" s="38">
        <v>10860</v>
      </c>
      <c r="O726" s="26">
        <f t="shared" si="13"/>
        <v>2.6499896190359973</v>
      </c>
    </row>
    <row r="727" spans="14:15" ht="13" x14ac:dyDescent="0.15">
      <c r="N727" s="38">
        <v>10875</v>
      </c>
      <c r="O727" s="26">
        <f t="shared" si="13"/>
        <v>2.6511596114857108</v>
      </c>
    </row>
    <row r="728" spans="14:15" ht="13" x14ac:dyDescent="0.15">
      <c r="N728" s="38">
        <v>10890</v>
      </c>
      <c r="O728" s="26">
        <f t="shared" si="13"/>
        <v>2.6523290774702533</v>
      </c>
    </row>
    <row r="729" spans="14:15" ht="13" x14ac:dyDescent="0.15">
      <c r="N729" s="38">
        <v>10905</v>
      </c>
      <c r="O729" s="26">
        <f t="shared" si="13"/>
        <v>2.6534980186806809</v>
      </c>
    </row>
    <row r="730" spans="14:15" ht="13" x14ac:dyDescent="0.15">
      <c r="N730" s="38">
        <v>10920</v>
      </c>
      <c r="O730" s="26">
        <f t="shared" si="13"/>
        <v>2.6546664367988226</v>
      </c>
    </row>
    <row r="731" spans="14:15" ht="13" x14ac:dyDescent="0.15">
      <c r="N731" s="38">
        <v>10935</v>
      </c>
      <c r="O731" s="26">
        <f t="shared" si="13"/>
        <v>2.6558343334973271</v>
      </c>
    </row>
    <row r="732" spans="14:15" ht="13" x14ac:dyDescent="0.15">
      <c r="N732" s="38">
        <v>10950</v>
      </c>
      <c r="O732" s="26">
        <f t="shared" si="13"/>
        <v>2.6570017104397188</v>
      </c>
    </row>
    <row r="733" spans="14:15" ht="13" x14ac:dyDescent="0.15">
      <c r="N733" s="38">
        <v>10965</v>
      </c>
      <c r="O733" s="26">
        <f t="shared" si="13"/>
        <v>2.6581685692804431</v>
      </c>
    </row>
    <row r="734" spans="14:15" ht="13" x14ac:dyDescent="0.15">
      <c r="N734" s="38">
        <v>10980</v>
      </c>
      <c r="O734" s="26">
        <f t="shared" si="13"/>
        <v>2.659334911664927</v>
      </c>
    </row>
    <row r="735" spans="14:15" ht="13" x14ac:dyDescent="0.15">
      <c r="N735" s="38">
        <v>10995</v>
      </c>
      <c r="O735" s="26">
        <f t="shared" si="13"/>
        <v>2.6605007392296187</v>
      </c>
    </row>
    <row r="736" spans="14:15" ht="13" x14ac:dyDescent="0.15">
      <c r="N736" s="38">
        <v>11010</v>
      </c>
      <c r="O736" s="26">
        <f t="shared" si="13"/>
        <v>2.661666053602044</v>
      </c>
    </row>
    <row r="737" spans="14:15" ht="13" x14ac:dyDescent="0.15">
      <c r="N737" s="38">
        <v>11025</v>
      </c>
      <c r="O737" s="26">
        <f t="shared" si="13"/>
        <v>2.6628308564008565</v>
      </c>
    </row>
    <row r="738" spans="14:15" ht="13" x14ac:dyDescent="0.15">
      <c r="N738" s="38">
        <v>11040</v>
      </c>
      <c r="O738" s="26">
        <f t="shared" si="13"/>
        <v>2.6639951492358858</v>
      </c>
    </row>
    <row r="739" spans="14:15" ht="13" x14ac:dyDescent="0.15">
      <c r="N739" s="38">
        <v>11055</v>
      </c>
      <c r="O739" s="26">
        <f t="shared" si="13"/>
        <v>2.6651589337081862</v>
      </c>
    </row>
    <row r="740" spans="14:15" ht="13" x14ac:dyDescent="0.15">
      <c r="N740" s="38">
        <v>11070</v>
      </c>
      <c r="O740" s="26">
        <f t="shared" si="13"/>
        <v>2.6663222114100877</v>
      </c>
    </row>
    <row r="741" spans="14:15" ht="13" x14ac:dyDescent="0.15">
      <c r="N741" s="38">
        <v>11085</v>
      </c>
      <c r="O741" s="26">
        <f t="shared" si="13"/>
        <v>2.667484983925247</v>
      </c>
    </row>
    <row r="742" spans="14:15" ht="13" x14ac:dyDescent="0.15">
      <c r="N742" s="38">
        <v>11100</v>
      </c>
      <c r="O742" s="26">
        <f t="shared" si="13"/>
        <v>2.6686472528286886</v>
      </c>
    </row>
    <row r="743" spans="14:15" ht="13" x14ac:dyDescent="0.15">
      <c r="N743" s="38">
        <v>11115</v>
      </c>
      <c r="O743" s="26">
        <f t="shared" si="13"/>
        <v>2.66980901968686</v>
      </c>
    </row>
    <row r="744" spans="14:15" ht="13" x14ac:dyDescent="0.15">
      <c r="N744" s="38">
        <v>11130</v>
      </c>
      <c r="O744" s="26">
        <f t="shared" si="13"/>
        <v>2.6709702860576794</v>
      </c>
    </row>
    <row r="745" spans="14:15" ht="13" x14ac:dyDescent="0.15">
      <c r="N745" s="38">
        <v>11145</v>
      </c>
      <c r="O745" s="26">
        <f t="shared" si="13"/>
        <v>2.672131053490582</v>
      </c>
    </row>
    <row r="746" spans="14:15" ht="13" x14ac:dyDescent="0.15">
      <c r="N746" s="38">
        <v>11160</v>
      </c>
      <c r="O746" s="26">
        <f t="shared" si="13"/>
        <v>2.6732913235265618</v>
      </c>
    </row>
    <row r="747" spans="14:15" ht="13" x14ac:dyDescent="0.15">
      <c r="N747" s="38">
        <v>11175</v>
      </c>
      <c r="O747" s="26">
        <f t="shared" si="13"/>
        <v>2.6744510976982347</v>
      </c>
    </row>
    <row r="748" spans="14:15" ht="13" x14ac:dyDescent="0.15">
      <c r="N748" s="38">
        <v>11190</v>
      </c>
      <c r="O748" s="26">
        <f t="shared" si="13"/>
        <v>2.6756103775298659</v>
      </c>
    </row>
    <row r="749" spans="14:15" ht="13" x14ac:dyDescent="0.15">
      <c r="N749" s="38">
        <v>11205</v>
      </c>
      <c r="O749" s="26">
        <f t="shared" si="13"/>
        <v>2.6767691645374336</v>
      </c>
    </row>
    <row r="750" spans="14:15" ht="13" x14ac:dyDescent="0.15">
      <c r="N750" s="38">
        <v>11220</v>
      </c>
      <c r="O750" s="26">
        <f t="shared" si="13"/>
        <v>2.6779274602286609</v>
      </c>
    </row>
    <row r="751" spans="14:15" ht="13" x14ac:dyDescent="0.15">
      <c r="N751" s="38">
        <v>11235</v>
      </c>
      <c r="O751" s="26">
        <f t="shared" si="13"/>
        <v>2.6790852661030771</v>
      </c>
    </row>
    <row r="752" spans="14:15" ht="13" x14ac:dyDescent="0.15">
      <c r="N752" s="38">
        <v>11250</v>
      </c>
      <c r="O752" s="26">
        <f t="shared" si="13"/>
        <v>2.6802425836520509</v>
      </c>
    </row>
    <row r="753" spans="14:15" ht="13" x14ac:dyDescent="0.15">
      <c r="N753" s="38">
        <v>11265</v>
      </c>
      <c r="O753" s="26">
        <f t="shared" si="13"/>
        <v>2.6813994143588413</v>
      </c>
    </row>
    <row r="754" spans="14:15" ht="13" x14ac:dyDescent="0.15">
      <c r="N754" s="38">
        <v>11280</v>
      </c>
      <c r="O754" s="26">
        <f t="shared" si="13"/>
        <v>2.682555759698646</v>
      </c>
    </row>
    <row r="755" spans="14:15" ht="13" x14ac:dyDescent="0.15">
      <c r="N755" s="38">
        <v>11295</v>
      </c>
      <c r="O755" s="26">
        <f t="shared" si="13"/>
        <v>2.6837116211386407</v>
      </c>
    </row>
    <row r="756" spans="14:15" ht="13" x14ac:dyDescent="0.15">
      <c r="N756" s="38">
        <v>11310</v>
      </c>
      <c r="O756" s="26">
        <f t="shared" si="13"/>
        <v>2.6848670001380279</v>
      </c>
    </row>
    <row r="757" spans="14:15" ht="13" x14ac:dyDescent="0.15">
      <c r="N757" s="38">
        <v>11325</v>
      </c>
      <c r="O757" s="26">
        <f t="shared" si="13"/>
        <v>2.6860218981480806</v>
      </c>
    </row>
    <row r="758" spans="14:15" ht="13" x14ac:dyDescent="0.15">
      <c r="N758" s="38">
        <v>11340</v>
      </c>
      <c r="O758" s="26">
        <f t="shared" si="13"/>
        <v>2.6871763166121871</v>
      </c>
    </row>
    <row r="759" spans="14:15" ht="13" x14ac:dyDescent="0.15">
      <c r="N759" s="38">
        <v>11355</v>
      </c>
      <c r="O759" s="26">
        <f t="shared" si="13"/>
        <v>2.6883302569658936</v>
      </c>
    </row>
    <row r="760" spans="14:15" ht="13" x14ac:dyDescent="0.15">
      <c r="N760" s="38">
        <v>11370</v>
      </c>
      <c r="O760" s="26">
        <f t="shared" si="13"/>
        <v>2.6894837206369537</v>
      </c>
    </row>
    <row r="761" spans="14:15" ht="13" x14ac:dyDescent="0.15">
      <c r="N761" s="38">
        <v>11385</v>
      </c>
      <c r="O761" s="26">
        <f t="shared" si="13"/>
        <v>2.6906367090453616</v>
      </c>
    </row>
    <row r="762" spans="14:15" ht="13" x14ac:dyDescent="0.15">
      <c r="N762" s="38">
        <v>11400</v>
      </c>
      <c r="O762" s="26">
        <f t="shared" si="13"/>
        <v>2.6917892236034051</v>
      </c>
    </row>
    <row r="763" spans="14:15" ht="13" x14ac:dyDescent="0.15">
      <c r="N763" s="38">
        <v>11415</v>
      </c>
      <c r="O763" s="26">
        <f t="shared" si="13"/>
        <v>2.6929412657157075</v>
      </c>
    </row>
    <row r="764" spans="14:15" ht="13" x14ac:dyDescent="0.15">
      <c r="N764" s="38">
        <v>11430</v>
      </c>
      <c r="O764" s="26">
        <f t="shared" si="13"/>
        <v>2.6940928367792658</v>
      </c>
    </row>
    <row r="765" spans="14:15" ht="13" x14ac:dyDescent="0.15">
      <c r="N765" s="38">
        <v>11445</v>
      </c>
      <c r="O765" s="26">
        <f t="shared" si="13"/>
        <v>2.6952439381834976</v>
      </c>
    </row>
    <row r="766" spans="14:15" ht="13" x14ac:dyDescent="0.15">
      <c r="N766" s="38">
        <v>11460</v>
      </c>
      <c r="O766" s="26">
        <f t="shared" si="13"/>
        <v>2.6963945713102815</v>
      </c>
    </row>
    <row r="767" spans="14:15" ht="13" x14ac:dyDescent="0.15">
      <c r="N767" s="38">
        <v>11475</v>
      </c>
      <c r="O767" s="26">
        <f t="shared" si="13"/>
        <v>2.6975447375340016</v>
      </c>
    </row>
    <row r="768" spans="14:15" ht="13" x14ac:dyDescent="0.15">
      <c r="N768" s="38">
        <v>11490</v>
      </c>
      <c r="O768" s="26">
        <f t="shared" si="13"/>
        <v>2.6986944382215876</v>
      </c>
    </row>
    <row r="769" spans="14:15" ht="13" x14ac:dyDescent="0.15">
      <c r="N769" s="38">
        <v>11505</v>
      </c>
      <c r="O769" s="26">
        <f t="shared" si="13"/>
        <v>2.6998436747325565</v>
      </c>
    </row>
    <row r="770" spans="14:15" ht="13" x14ac:dyDescent="0.15">
      <c r="N770" s="38">
        <v>11520</v>
      </c>
      <c r="O770" s="26">
        <f t="shared" si="13"/>
        <v>2.7009924484190551</v>
      </c>
    </row>
    <row r="771" spans="14:15" ht="13" x14ac:dyDescent="0.15">
      <c r="N771" s="38">
        <v>11535</v>
      </c>
      <c r="O771" s="26">
        <f t="shared" ref="O771:O834" si="14">$B$22-($B$26*EXP(-$B$23*N771))-($B$27*EXP(-$B$24*N771))-($B$28*EXP(-$B$25*N771))</f>
        <v>2.7021407606259009</v>
      </c>
    </row>
    <row r="772" spans="14:15" ht="13" x14ac:dyDescent="0.15">
      <c r="N772" s="38">
        <v>11550</v>
      </c>
      <c r="O772" s="26">
        <f t="shared" si="14"/>
        <v>2.7032886126906259</v>
      </c>
    </row>
    <row r="773" spans="14:15" ht="13" x14ac:dyDescent="0.15">
      <c r="N773" s="38">
        <v>11565</v>
      </c>
      <c r="O773" s="26">
        <f t="shared" si="14"/>
        <v>2.7044360059435091</v>
      </c>
    </row>
    <row r="774" spans="14:15" ht="13" x14ac:dyDescent="0.15">
      <c r="N774" s="38">
        <v>11580</v>
      </c>
      <c r="O774" s="26">
        <f t="shared" si="14"/>
        <v>2.7055829417076298</v>
      </c>
    </row>
    <row r="775" spans="14:15" ht="13" x14ac:dyDescent="0.15">
      <c r="N775" s="38">
        <v>11595</v>
      </c>
      <c r="O775" s="26">
        <f t="shared" si="14"/>
        <v>2.7067294212988955</v>
      </c>
    </row>
    <row r="776" spans="14:15" ht="13" x14ac:dyDescent="0.15">
      <c r="N776" s="38">
        <v>11610</v>
      </c>
      <c r="O776" s="26">
        <f t="shared" si="14"/>
        <v>2.7078754460260903</v>
      </c>
    </row>
    <row r="777" spans="14:15" ht="13" x14ac:dyDescent="0.15">
      <c r="N777" s="38">
        <v>11625</v>
      </c>
      <c r="O777" s="26">
        <f t="shared" si="14"/>
        <v>2.7090210171909135</v>
      </c>
    </row>
    <row r="778" spans="14:15" ht="13" x14ac:dyDescent="0.15">
      <c r="N778" s="38">
        <v>11640</v>
      </c>
      <c r="O778" s="26">
        <f t="shared" si="14"/>
        <v>2.7101661360880165</v>
      </c>
    </row>
    <row r="779" spans="14:15" ht="13" x14ac:dyDescent="0.15">
      <c r="N779" s="38">
        <v>11655</v>
      </c>
      <c r="O779" s="26">
        <f t="shared" si="14"/>
        <v>2.7113108040050422</v>
      </c>
    </row>
    <row r="780" spans="14:15" ht="13" x14ac:dyDescent="0.15">
      <c r="N780" s="38">
        <v>11670</v>
      </c>
      <c r="O780" s="26">
        <f t="shared" si="14"/>
        <v>2.7124550222226693</v>
      </c>
    </row>
    <row r="781" spans="14:15" ht="13" x14ac:dyDescent="0.15">
      <c r="N781" s="38">
        <v>11685</v>
      </c>
      <c r="O781" s="26">
        <f t="shared" si="14"/>
        <v>2.7135987920146478</v>
      </c>
    </row>
    <row r="782" spans="14:15" ht="13" x14ac:dyDescent="0.15">
      <c r="N782" s="38">
        <v>11700</v>
      </c>
      <c r="O782" s="26">
        <f t="shared" si="14"/>
        <v>2.7147421146478337</v>
      </c>
    </row>
    <row r="783" spans="14:15" ht="13" x14ac:dyDescent="0.15">
      <c r="N783" s="38">
        <v>11715</v>
      </c>
      <c r="O783" s="26">
        <f t="shared" si="14"/>
        <v>2.7158849913822367</v>
      </c>
    </row>
    <row r="784" spans="14:15" ht="13" x14ac:dyDescent="0.15">
      <c r="N784" s="38">
        <v>11730</v>
      </c>
      <c r="O784" s="26">
        <f t="shared" si="14"/>
        <v>2.7170274234710536</v>
      </c>
    </row>
    <row r="785" spans="14:15" ht="13" x14ac:dyDescent="0.15">
      <c r="N785" s="38">
        <v>11745</v>
      </c>
      <c r="O785" s="26">
        <f t="shared" si="14"/>
        <v>2.7181694121607043</v>
      </c>
    </row>
    <row r="786" spans="14:15" ht="13" x14ac:dyDescent="0.15">
      <c r="N786" s="38">
        <v>11760</v>
      </c>
      <c r="O786" s="26">
        <f t="shared" si="14"/>
        <v>2.7193109586908744</v>
      </c>
    </row>
    <row r="787" spans="14:15" ht="13" x14ac:dyDescent="0.15">
      <c r="N787" s="38">
        <v>11775</v>
      </c>
      <c r="O787" s="26">
        <f t="shared" si="14"/>
        <v>2.7204520642945509</v>
      </c>
    </row>
    <row r="788" spans="14:15" ht="13" x14ac:dyDescent="0.15">
      <c r="N788" s="38">
        <v>11790</v>
      </c>
      <c r="O788" s="26">
        <f t="shared" si="14"/>
        <v>2.7215927301980569</v>
      </c>
    </row>
    <row r="789" spans="14:15" ht="13" x14ac:dyDescent="0.15">
      <c r="N789" s="38">
        <v>11805</v>
      </c>
      <c r="O789" s="26">
        <f t="shared" si="14"/>
        <v>2.722732957621095</v>
      </c>
    </row>
    <row r="790" spans="14:15" ht="13" x14ac:dyDescent="0.15">
      <c r="N790" s="38">
        <v>11820</v>
      </c>
      <c r="O790" s="26">
        <f t="shared" si="14"/>
        <v>2.7238727477767819</v>
      </c>
    </row>
    <row r="791" spans="14:15" ht="13" x14ac:dyDescent="0.15">
      <c r="N791" s="38">
        <v>11835</v>
      </c>
      <c r="O791" s="26">
        <f t="shared" si="14"/>
        <v>2.7250121018716804</v>
      </c>
    </row>
    <row r="792" spans="14:15" ht="13" x14ac:dyDescent="0.15">
      <c r="N792" s="38">
        <v>11850</v>
      </c>
      <c r="O792" s="26">
        <f t="shared" si="14"/>
        <v>2.726151021105844</v>
      </c>
    </row>
    <row r="793" spans="14:15" ht="13" x14ac:dyDescent="0.15">
      <c r="N793" s="38">
        <v>11865</v>
      </c>
      <c r="O793" s="26">
        <f t="shared" si="14"/>
        <v>2.7272895066728484</v>
      </c>
    </row>
    <row r="794" spans="14:15" ht="13" x14ac:dyDescent="0.15">
      <c r="N794" s="38">
        <v>11880</v>
      </c>
      <c r="O794" s="26">
        <f t="shared" si="14"/>
        <v>2.7284275597598286</v>
      </c>
    </row>
    <row r="795" spans="14:15" ht="13" x14ac:dyDescent="0.15">
      <c r="N795" s="38">
        <v>11895</v>
      </c>
      <c r="O795" s="26">
        <f t="shared" si="14"/>
        <v>2.7295651815475184</v>
      </c>
    </row>
    <row r="796" spans="14:15" ht="13" x14ac:dyDescent="0.15">
      <c r="N796" s="38">
        <v>11910</v>
      </c>
      <c r="O796" s="26">
        <f t="shared" si="14"/>
        <v>2.7307023732102795</v>
      </c>
    </row>
    <row r="797" spans="14:15" ht="13" x14ac:dyDescent="0.15">
      <c r="N797" s="38">
        <v>11925</v>
      </c>
      <c r="O797" s="26">
        <f t="shared" si="14"/>
        <v>2.7318391359161431</v>
      </c>
    </row>
    <row r="798" spans="14:15" ht="13" x14ac:dyDescent="0.15">
      <c r="N798" s="38">
        <v>11940</v>
      </c>
      <c r="O798" s="26">
        <f t="shared" si="14"/>
        <v>2.7329754708268448</v>
      </c>
    </row>
    <row r="799" spans="14:15" ht="13" x14ac:dyDescent="0.15">
      <c r="N799" s="38">
        <v>11955</v>
      </c>
      <c r="O799" s="26">
        <f t="shared" si="14"/>
        <v>2.7341113790978566</v>
      </c>
    </row>
    <row r="800" spans="14:15" ht="13" x14ac:dyDescent="0.15">
      <c r="N800" s="38">
        <v>11970</v>
      </c>
      <c r="O800" s="26">
        <f t="shared" si="14"/>
        <v>2.7352468618784256</v>
      </c>
    </row>
    <row r="801" spans="14:15" ht="13" x14ac:dyDescent="0.15">
      <c r="N801" s="38">
        <v>11985</v>
      </c>
      <c r="O801" s="26">
        <f t="shared" si="14"/>
        <v>2.7363819203116044</v>
      </c>
    </row>
    <row r="802" spans="14:15" ht="13" x14ac:dyDescent="0.15">
      <c r="N802" s="38">
        <v>12000</v>
      </c>
      <c r="O802" s="26">
        <f t="shared" si="14"/>
        <v>2.7375165555342926</v>
      </c>
    </row>
    <row r="803" spans="14:15" ht="13" x14ac:dyDescent="0.15">
      <c r="N803" s="38">
        <v>12015</v>
      </c>
      <c r="O803" s="26">
        <f t="shared" si="14"/>
        <v>2.7386507686772656</v>
      </c>
    </row>
    <row r="804" spans="14:15" ht="13" x14ac:dyDescent="0.15">
      <c r="N804" s="38">
        <v>12030</v>
      </c>
      <c r="O804" s="26">
        <f t="shared" si="14"/>
        <v>2.7397845608652078</v>
      </c>
    </row>
    <row r="805" spans="14:15" ht="13" x14ac:dyDescent="0.15">
      <c r="N805" s="38">
        <v>12045</v>
      </c>
      <c r="O805" s="26">
        <f t="shared" si="14"/>
        <v>2.7409179332167541</v>
      </c>
    </row>
    <row r="806" spans="14:15" ht="13" x14ac:dyDescent="0.15">
      <c r="N806" s="38">
        <v>12060</v>
      </c>
      <c r="O806" s="26">
        <f t="shared" si="14"/>
        <v>2.7420508868445204</v>
      </c>
    </row>
    <row r="807" spans="14:15" ht="13" x14ac:dyDescent="0.15">
      <c r="N807" s="38">
        <v>12075</v>
      </c>
      <c r="O807" s="26">
        <f t="shared" si="14"/>
        <v>2.7431834228551297</v>
      </c>
    </row>
    <row r="808" spans="14:15" ht="13" x14ac:dyDescent="0.15">
      <c r="N808" s="38">
        <v>12090</v>
      </c>
      <c r="O808" s="26">
        <f t="shared" si="14"/>
        <v>2.7443155423492565</v>
      </c>
    </row>
    <row r="809" spans="14:15" ht="13" x14ac:dyDescent="0.15">
      <c r="N809" s="38">
        <v>12105</v>
      </c>
      <c r="O809" s="26">
        <f t="shared" si="14"/>
        <v>2.7454472464216577</v>
      </c>
    </row>
    <row r="810" spans="14:15" ht="13" x14ac:dyDescent="0.15">
      <c r="N810" s="38">
        <v>12120</v>
      </c>
      <c r="O810" s="26">
        <f t="shared" si="14"/>
        <v>2.7465785361612021</v>
      </c>
    </row>
    <row r="811" spans="14:15" ht="13" x14ac:dyDescent="0.15">
      <c r="N811" s="38">
        <v>12135</v>
      </c>
      <c r="O811" s="26">
        <f t="shared" si="14"/>
        <v>2.7477094126509041</v>
      </c>
    </row>
    <row r="812" spans="14:15" ht="13" x14ac:dyDescent="0.15">
      <c r="N812" s="38">
        <v>12150</v>
      </c>
      <c r="O812" s="26">
        <f t="shared" si="14"/>
        <v>2.7488398769679598</v>
      </c>
    </row>
    <row r="813" spans="14:15" ht="13" x14ac:dyDescent="0.15">
      <c r="N813" s="38">
        <v>12165</v>
      </c>
      <c r="O813" s="26">
        <f t="shared" si="14"/>
        <v>2.7499699301837754</v>
      </c>
    </row>
    <row r="814" spans="14:15" ht="13" x14ac:dyDescent="0.15">
      <c r="N814" s="38">
        <v>12180</v>
      </c>
      <c r="O814" s="26">
        <f t="shared" si="14"/>
        <v>2.7510995733640033</v>
      </c>
    </row>
    <row r="815" spans="14:15" ht="13" x14ac:dyDescent="0.15">
      <c r="N815" s="38">
        <v>12195</v>
      </c>
      <c r="O815" s="26">
        <f t="shared" si="14"/>
        <v>2.7522288075685744</v>
      </c>
    </row>
    <row r="816" spans="14:15" ht="13" x14ac:dyDescent="0.15">
      <c r="N816" s="38">
        <v>12210</v>
      </c>
      <c r="O816" s="26">
        <f t="shared" si="14"/>
        <v>2.7533576338517252</v>
      </c>
    </row>
    <row r="817" spans="14:15" ht="13" x14ac:dyDescent="0.15">
      <c r="N817" s="38">
        <v>12225</v>
      </c>
      <c r="O817" s="26">
        <f t="shared" si="14"/>
        <v>2.7544860532620348</v>
      </c>
    </row>
    <row r="818" spans="14:15" ht="13" x14ac:dyDescent="0.15">
      <c r="N818" s="38">
        <v>12240</v>
      </c>
      <c r="O818" s="26">
        <f t="shared" si="14"/>
        <v>2.7556140668424556</v>
      </c>
    </row>
    <row r="819" spans="14:15" ht="13" x14ac:dyDescent="0.15">
      <c r="N819" s="38">
        <v>12255</v>
      </c>
      <c r="O819" s="26">
        <f t="shared" si="14"/>
        <v>2.7567416756303436</v>
      </c>
    </row>
    <row r="820" spans="14:15" ht="13" x14ac:dyDescent="0.15">
      <c r="N820" s="38">
        <v>12270</v>
      </c>
      <c r="O820" s="26">
        <f t="shared" si="14"/>
        <v>2.7578688806574903</v>
      </c>
    </row>
    <row r="821" spans="14:15" ht="13" x14ac:dyDescent="0.15">
      <c r="N821" s="38">
        <v>12285</v>
      </c>
      <c r="O821" s="26">
        <f t="shared" si="14"/>
        <v>2.7589956829501538</v>
      </c>
    </row>
    <row r="822" spans="14:15" ht="13" x14ac:dyDescent="0.15">
      <c r="N822" s="38">
        <v>12300</v>
      </c>
      <c r="O822" s="26">
        <f t="shared" si="14"/>
        <v>2.7601220835290894</v>
      </c>
    </row>
    <row r="823" spans="14:15" ht="13" x14ac:dyDescent="0.15">
      <c r="N823" s="38">
        <v>12315</v>
      </c>
      <c r="O823" s="26">
        <f t="shared" si="14"/>
        <v>2.7612480834095825</v>
      </c>
    </row>
    <row r="824" spans="14:15" ht="13" x14ac:dyDescent="0.15">
      <c r="N824" s="38">
        <v>12330</v>
      </c>
      <c r="O824" s="26">
        <f t="shared" si="14"/>
        <v>2.7623736836014778</v>
      </c>
    </row>
    <row r="825" spans="14:15" ht="13" x14ac:dyDescent="0.15">
      <c r="N825" s="38">
        <v>12345</v>
      </c>
      <c r="O825" s="26">
        <f t="shared" si="14"/>
        <v>2.7634988851092075</v>
      </c>
    </row>
    <row r="826" spans="14:15" ht="13" x14ac:dyDescent="0.15">
      <c r="N826" s="38">
        <v>12360</v>
      </c>
      <c r="O826" s="26">
        <f t="shared" si="14"/>
        <v>2.7646236889318256</v>
      </c>
    </row>
    <row r="827" spans="14:15" ht="13" x14ac:dyDescent="0.15">
      <c r="N827" s="38">
        <v>12375</v>
      </c>
      <c r="O827" s="26">
        <f t="shared" si="14"/>
        <v>2.765748096063037</v>
      </c>
    </row>
    <row r="828" spans="14:15" ht="13" x14ac:dyDescent="0.15">
      <c r="N828" s="38">
        <v>12390</v>
      </c>
      <c r="O828" s="26">
        <f t="shared" si="14"/>
        <v>2.7668721074912233</v>
      </c>
    </row>
    <row r="829" spans="14:15" ht="13" x14ac:dyDescent="0.15">
      <c r="N829" s="38">
        <v>12405</v>
      </c>
      <c r="O829" s="26">
        <f t="shared" si="14"/>
        <v>2.7679957241994826</v>
      </c>
    </row>
    <row r="830" spans="14:15" ht="13" x14ac:dyDescent="0.15">
      <c r="N830" s="38">
        <v>12420</v>
      </c>
      <c r="O830" s="26">
        <f t="shared" si="14"/>
        <v>2.7691189471656452</v>
      </c>
    </row>
    <row r="831" spans="14:15" ht="13" x14ac:dyDescent="0.15">
      <c r="N831" s="38">
        <v>12435</v>
      </c>
      <c r="O831" s="26">
        <f t="shared" si="14"/>
        <v>2.7702417773623162</v>
      </c>
    </row>
    <row r="832" spans="14:15" ht="13" x14ac:dyDescent="0.15">
      <c r="N832" s="38">
        <v>12450</v>
      </c>
      <c r="O832" s="26">
        <f t="shared" si="14"/>
        <v>2.7713642157568961</v>
      </c>
    </row>
    <row r="833" spans="14:15" ht="13" x14ac:dyDescent="0.15">
      <c r="N833" s="38">
        <v>12465</v>
      </c>
      <c r="O833" s="26">
        <f t="shared" si="14"/>
        <v>2.7724862633116141</v>
      </c>
    </row>
    <row r="834" spans="14:15" ht="13" x14ac:dyDescent="0.15">
      <c r="N834" s="38">
        <v>12480</v>
      </c>
      <c r="O834" s="26">
        <f t="shared" si="14"/>
        <v>2.7736079209835545</v>
      </c>
    </row>
    <row r="835" spans="14:15" ht="13" x14ac:dyDescent="0.15">
      <c r="N835" s="38">
        <v>12495</v>
      </c>
      <c r="O835" s="26">
        <f t="shared" ref="O835:O898" si="15">$B$22-($B$26*EXP(-$B$23*N835))-($B$27*EXP(-$B$24*N835))-($B$28*EXP(-$B$25*N835))</f>
        <v>2.7747291897246917</v>
      </c>
    </row>
    <row r="836" spans="14:15" ht="13" x14ac:dyDescent="0.15">
      <c r="N836" s="38">
        <v>12510</v>
      </c>
      <c r="O836" s="26">
        <f t="shared" si="15"/>
        <v>2.7758500704819076</v>
      </c>
    </row>
    <row r="837" spans="14:15" ht="13" x14ac:dyDescent="0.15">
      <c r="N837" s="38">
        <v>12525</v>
      </c>
      <c r="O837" s="26">
        <f t="shared" si="15"/>
        <v>2.7769705641970326</v>
      </c>
    </row>
    <row r="838" spans="14:15" ht="13" x14ac:dyDescent="0.15">
      <c r="N838" s="38">
        <v>12540</v>
      </c>
      <c r="O838" s="26">
        <f t="shared" si="15"/>
        <v>2.7780906718068641</v>
      </c>
    </row>
    <row r="839" spans="14:15" ht="13" x14ac:dyDescent="0.15">
      <c r="N839" s="38">
        <v>12555</v>
      </c>
      <c r="O839" s="26">
        <f t="shared" si="15"/>
        <v>2.779210394243198</v>
      </c>
    </row>
    <row r="840" spans="14:15" ht="13" x14ac:dyDescent="0.15">
      <c r="N840" s="38">
        <v>12570</v>
      </c>
      <c r="O840" s="26">
        <f t="shared" si="15"/>
        <v>2.780329732432862</v>
      </c>
    </row>
    <row r="841" spans="14:15" ht="13" x14ac:dyDescent="0.15">
      <c r="N841" s="38">
        <v>12585</v>
      </c>
      <c r="O841" s="26">
        <f t="shared" si="15"/>
        <v>2.7814486872977353</v>
      </c>
    </row>
    <row r="842" spans="14:15" ht="13" x14ac:dyDescent="0.15">
      <c r="N842" s="38">
        <v>12600</v>
      </c>
      <c r="O842" s="26">
        <f t="shared" si="15"/>
        <v>2.7825672597547806</v>
      </c>
    </row>
    <row r="843" spans="14:15" ht="13" x14ac:dyDescent="0.15">
      <c r="N843" s="38">
        <v>12615</v>
      </c>
      <c r="O843" s="26">
        <f t="shared" si="15"/>
        <v>2.7836854507160691</v>
      </c>
    </row>
    <row r="844" spans="14:15" ht="13" x14ac:dyDescent="0.15">
      <c r="N844" s="38">
        <v>12630</v>
      </c>
      <c r="O844" s="26">
        <f t="shared" si="15"/>
        <v>2.7848032610888129</v>
      </c>
    </row>
    <row r="845" spans="14:15" ht="13" x14ac:dyDescent="0.15">
      <c r="N845" s="38">
        <v>12645</v>
      </c>
      <c r="O845" s="26">
        <f t="shared" si="15"/>
        <v>2.7859206917753871</v>
      </c>
    </row>
    <row r="846" spans="14:15" ht="13" x14ac:dyDescent="0.15">
      <c r="N846" s="38">
        <v>12660</v>
      </c>
      <c r="O846" s="26">
        <f t="shared" si="15"/>
        <v>2.7870377436733591</v>
      </c>
    </row>
    <row r="847" spans="14:15" ht="13" x14ac:dyDescent="0.15">
      <c r="N847" s="38">
        <v>12675</v>
      </c>
      <c r="O847" s="26">
        <f t="shared" si="15"/>
        <v>2.788154417675516</v>
      </c>
    </row>
    <row r="848" spans="14:15" ht="13" x14ac:dyDescent="0.15">
      <c r="N848" s="38">
        <v>12690</v>
      </c>
      <c r="O848" s="26">
        <f t="shared" si="15"/>
        <v>2.7892707146698887</v>
      </c>
    </row>
    <row r="849" spans="14:15" ht="13" x14ac:dyDescent="0.15">
      <c r="N849" s="38">
        <v>12705</v>
      </c>
      <c r="O849" s="26">
        <f t="shared" si="15"/>
        <v>2.7903866355397815</v>
      </c>
    </row>
    <row r="850" spans="14:15" ht="13" x14ac:dyDescent="0.15">
      <c r="N850" s="38">
        <v>12720</v>
      </c>
      <c r="O850" s="26">
        <f t="shared" si="15"/>
        <v>2.791502181163799</v>
      </c>
    </row>
    <row r="851" spans="14:15" ht="13" x14ac:dyDescent="0.15">
      <c r="N851" s="38">
        <v>12735</v>
      </c>
      <c r="O851" s="26">
        <f t="shared" si="15"/>
        <v>2.7926173524158688</v>
      </c>
    </row>
    <row r="852" spans="14:15" ht="13" x14ac:dyDescent="0.15">
      <c r="N852" s="38">
        <v>12750</v>
      </c>
      <c r="O852" s="26">
        <f t="shared" si="15"/>
        <v>2.7937321501652708</v>
      </c>
    </row>
    <row r="853" spans="14:15" ht="13" x14ac:dyDescent="0.15">
      <c r="N853" s="38">
        <v>12765</v>
      </c>
      <c r="O853" s="26">
        <f t="shared" si="15"/>
        <v>2.7948465752766634</v>
      </c>
    </row>
    <row r="854" spans="14:15" ht="13" x14ac:dyDescent="0.15">
      <c r="N854" s="38">
        <v>12780</v>
      </c>
      <c r="O854" s="26">
        <f t="shared" si="15"/>
        <v>2.7959606286101062</v>
      </c>
    </row>
    <row r="855" spans="14:15" ht="13" x14ac:dyDescent="0.15">
      <c r="N855" s="38">
        <v>12795</v>
      </c>
      <c r="O855" s="26">
        <f t="shared" si="15"/>
        <v>2.7970743110210874</v>
      </c>
    </row>
    <row r="856" spans="14:15" ht="13" x14ac:dyDescent="0.15">
      <c r="N856" s="38">
        <v>12810</v>
      </c>
      <c r="O856" s="26">
        <f t="shared" si="15"/>
        <v>2.7981876233605538</v>
      </c>
    </row>
    <row r="857" spans="14:15" ht="13" x14ac:dyDescent="0.15">
      <c r="N857" s="38">
        <v>12825</v>
      </c>
      <c r="O857" s="26">
        <f t="shared" si="15"/>
        <v>2.7993005664749306</v>
      </c>
    </row>
    <row r="858" spans="14:15" ht="13" x14ac:dyDescent="0.15">
      <c r="N858" s="38">
        <v>12840</v>
      </c>
      <c r="O858" s="26">
        <f t="shared" si="15"/>
        <v>2.8004131412061462</v>
      </c>
    </row>
    <row r="859" spans="14:15" ht="13" x14ac:dyDescent="0.15">
      <c r="N859" s="38">
        <v>12855</v>
      </c>
      <c r="O859" s="26">
        <f t="shared" si="15"/>
        <v>2.8015253483916611</v>
      </c>
    </row>
    <row r="860" spans="14:15" ht="13" x14ac:dyDescent="0.15">
      <c r="N860" s="38">
        <v>12870</v>
      </c>
      <c r="O860" s="26">
        <f t="shared" si="15"/>
        <v>2.8026371888644928</v>
      </c>
    </row>
    <row r="861" spans="14:15" ht="13" x14ac:dyDescent="0.15">
      <c r="N861" s="38">
        <v>12885</v>
      </c>
      <c r="O861" s="26">
        <f t="shared" si="15"/>
        <v>2.8037486634532369</v>
      </c>
    </row>
    <row r="862" spans="14:15" ht="13" x14ac:dyDescent="0.15">
      <c r="N862" s="38">
        <v>12900</v>
      </c>
      <c r="O862" s="26">
        <f t="shared" si="15"/>
        <v>2.8048597729820992</v>
      </c>
    </row>
    <row r="863" spans="14:15" ht="13" x14ac:dyDescent="0.15">
      <c r="N863" s="38">
        <v>12915</v>
      </c>
      <c r="O863" s="26">
        <f t="shared" si="15"/>
        <v>2.8059705182709074</v>
      </c>
    </row>
    <row r="864" spans="14:15" ht="13" x14ac:dyDescent="0.15">
      <c r="N864" s="38">
        <v>12930</v>
      </c>
      <c r="O864" s="26">
        <f t="shared" si="15"/>
        <v>2.8070809001351522</v>
      </c>
    </row>
    <row r="865" spans="14:15" ht="13" x14ac:dyDescent="0.15">
      <c r="N865" s="38">
        <v>12945</v>
      </c>
      <c r="O865" s="26">
        <f t="shared" si="15"/>
        <v>2.8081909193859982</v>
      </c>
    </row>
    <row r="866" spans="14:15" ht="13" x14ac:dyDescent="0.15">
      <c r="N866" s="38">
        <v>12960</v>
      </c>
      <c r="O866" s="26">
        <f t="shared" si="15"/>
        <v>2.8093005768303128</v>
      </c>
    </row>
    <row r="867" spans="14:15" ht="13" x14ac:dyDescent="0.15">
      <c r="N867" s="38">
        <v>12975</v>
      </c>
      <c r="O867" s="26">
        <f t="shared" si="15"/>
        <v>2.8104098732706921</v>
      </c>
    </row>
    <row r="868" spans="14:15" ht="13" x14ac:dyDescent="0.15">
      <c r="N868" s="38">
        <v>12990</v>
      </c>
      <c r="O868" s="26">
        <f t="shared" si="15"/>
        <v>2.8115188095054853</v>
      </c>
    </row>
    <row r="869" spans="14:15" ht="13" x14ac:dyDescent="0.15">
      <c r="N869" s="38">
        <v>13005</v>
      </c>
      <c r="O869" s="26">
        <f t="shared" si="15"/>
        <v>2.8126273863288107</v>
      </c>
    </row>
    <row r="870" spans="14:15" ht="13" x14ac:dyDescent="0.15">
      <c r="N870" s="38">
        <v>13020</v>
      </c>
      <c r="O870" s="26">
        <f t="shared" si="15"/>
        <v>2.8137356045305904</v>
      </c>
    </row>
    <row r="871" spans="14:15" ht="13" x14ac:dyDescent="0.15">
      <c r="N871" s="38">
        <v>13035</v>
      </c>
      <c r="O871" s="26">
        <f t="shared" si="15"/>
        <v>2.8148434648965655</v>
      </c>
    </row>
    <row r="872" spans="14:15" ht="13" x14ac:dyDescent="0.15">
      <c r="N872" s="38">
        <v>13050</v>
      </c>
      <c r="O872" s="26">
        <f t="shared" si="15"/>
        <v>2.815950968208325</v>
      </c>
    </row>
    <row r="873" spans="14:15" ht="13" x14ac:dyDescent="0.15">
      <c r="N873" s="38">
        <v>13065</v>
      </c>
      <c r="O873" s="26">
        <f t="shared" si="15"/>
        <v>2.8170581152433245</v>
      </c>
    </row>
    <row r="874" spans="14:15" ht="13" x14ac:dyDescent="0.15">
      <c r="N874" s="38">
        <v>13080</v>
      </c>
      <c r="O874" s="26">
        <f t="shared" si="15"/>
        <v>2.8181649067749115</v>
      </c>
    </row>
    <row r="875" spans="14:15" ht="13" x14ac:dyDescent="0.15">
      <c r="N875" s="38">
        <v>13095</v>
      </c>
      <c r="O875" s="26">
        <f t="shared" si="15"/>
        <v>2.8192713435723498</v>
      </c>
    </row>
    <row r="876" spans="14:15" ht="13" x14ac:dyDescent="0.15">
      <c r="N876" s="38">
        <v>13110</v>
      </c>
      <c r="O876" s="26">
        <f t="shared" si="15"/>
        <v>2.8203774264008388</v>
      </c>
    </row>
    <row r="877" spans="14:15" ht="13" x14ac:dyDescent="0.15">
      <c r="N877" s="38">
        <v>13125</v>
      </c>
      <c r="O877" s="26">
        <f t="shared" si="15"/>
        <v>2.8214831560215412</v>
      </c>
    </row>
    <row r="878" spans="14:15" ht="13" x14ac:dyDescent="0.15">
      <c r="N878" s="38">
        <v>13140</v>
      </c>
      <c r="O878" s="26">
        <f t="shared" si="15"/>
        <v>2.8225885331916016</v>
      </c>
    </row>
    <row r="879" spans="14:15" ht="13" x14ac:dyDescent="0.15">
      <c r="N879" s="38">
        <v>13155</v>
      </c>
      <c r="O879" s="26">
        <f t="shared" si="15"/>
        <v>2.8236935586641678</v>
      </c>
    </row>
    <row r="880" spans="14:15" ht="13" x14ac:dyDescent="0.15">
      <c r="N880" s="38">
        <v>13170</v>
      </c>
      <c r="O880" s="26">
        <f t="shared" si="15"/>
        <v>2.82479823318842</v>
      </c>
    </row>
    <row r="881" spans="14:15" ht="13" x14ac:dyDescent="0.15">
      <c r="N881" s="38">
        <v>13185</v>
      </c>
      <c r="O881" s="26">
        <f t="shared" si="15"/>
        <v>2.8259025575095844</v>
      </c>
    </row>
    <row r="882" spans="14:15" ht="13" x14ac:dyDescent="0.15">
      <c r="N882" s="38">
        <v>13200</v>
      </c>
      <c r="O882" s="26">
        <f t="shared" si="15"/>
        <v>2.8270065323689639</v>
      </c>
    </row>
    <row r="883" spans="14:15" ht="13" x14ac:dyDescent="0.15">
      <c r="N883" s="38">
        <v>13215</v>
      </c>
      <c r="O883" s="26">
        <f t="shared" si="15"/>
        <v>2.8281101585039519</v>
      </c>
    </row>
    <row r="884" spans="14:15" ht="13" x14ac:dyDescent="0.15">
      <c r="N884" s="38">
        <v>13230</v>
      </c>
      <c r="O884" s="26">
        <f t="shared" si="15"/>
        <v>2.8292134366480592</v>
      </c>
    </row>
    <row r="885" spans="14:15" ht="13" x14ac:dyDescent="0.15">
      <c r="N885" s="38">
        <v>13245</v>
      </c>
      <c r="O885" s="26">
        <f t="shared" si="15"/>
        <v>2.8303163675309353</v>
      </c>
    </row>
    <row r="886" spans="14:15" ht="13" x14ac:dyDescent="0.15">
      <c r="N886" s="38">
        <v>13260</v>
      </c>
      <c r="O886" s="26">
        <f t="shared" si="15"/>
        <v>2.8314189518783905</v>
      </c>
    </row>
    <row r="887" spans="14:15" ht="13" x14ac:dyDescent="0.15">
      <c r="N887" s="38">
        <v>13275</v>
      </c>
      <c r="O887" s="26">
        <f t="shared" si="15"/>
        <v>2.8325211904124128</v>
      </c>
    </row>
    <row r="888" spans="14:15" ht="13" x14ac:dyDescent="0.15">
      <c r="N888" s="38">
        <v>13290</v>
      </c>
      <c r="O888" s="26">
        <f t="shared" si="15"/>
        <v>2.8336230838511938</v>
      </c>
    </row>
    <row r="889" spans="14:15" ht="13" x14ac:dyDescent="0.15">
      <c r="N889" s="38">
        <v>13305</v>
      </c>
      <c r="O889" s="26">
        <f t="shared" si="15"/>
        <v>2.8347246329091522</v>
      </c>
    </row>
    <row r="890" spans="14:15" ht="13" x14ac:dyDescent="0.15">
      <c r="N890" s="38">
        <v>13320</v>
      </c>
      <c r="O890" s="26">
        <f t="shared" si="15"/>
        <v>2.8358258382969472</v>
      </c>
    </row>
    <row r="891" spans="14:15" ht="13" x14ac:dyDescent="0.15">
      <c r="N891" s="38">
        <v>13335</v>
      </c>
      <c r="O891" s="26">
        <f t="shared" si="15"/>
        <v>2.8369267007215067</v>
      </c>
    </row>
    <row r="892" spans="14:15" ht="13" x14ac:dyDescent="0.15">
      <c r="N892" s="38">
        <v>13350</v>
      </c>
      <c r="O892" s="26">
        <f t="shared" si="15"/>
        <v>2.838027220886044</v>
      </c>
    </row>
    <row r="893" spans="14:15" ht="13" x14ac:dyDescent="0.15">
      <c r="N893" s="38">
        <v>13365</v>
      </c>
      <c r="O893" s="26">
        <f t="shared" si="15"/>
        <v>2.8391273994900823</v>
      </c>
    </row>
    <row r="894" spans="14:15" ht="13" x14ac:dyDescent="0.15">
      <c r="N894" s="38">
        <v>13380</v>
      </c>
      <c r="O894" s="26">
        <f t="shared" si="15"/>
        <v>2.8402272372294695</v>
      </c>
    </row>
    <row r="895" spans="14:15" ht="13" x14ac:dyDescent="0.15">
      <c r="N895" s="38">
        <v>13395</v>
      </c>
      <c r="O895" s="26">
        <f t="shared" si="15"/>
        <v>2.8413267347964046</v>
      </c>
    </row>
    <row r="896" spans="14:15" ht="13" x14ac:dyDescent="0.15">
      <c r="N896" s="38">
        <v>13410</v>
      </c>
      <c r="O896" s="26">
        <f t="shared" si="15"/>
        <v>2.8424258928794561</v>
      </c>
    </row>
    <row r="897" spans="14:15" ht="13" x14ac:dyDescent="0.15">
      <c r="N897" s="38">
        <v>13425</v>
      </c>
      <c r="O897" s="26">
        <f t="shared" si="15"/>
        <v>2.8435247121635809</v>
      </c>
    </row>
    <row r="898" spans="14:15" ht="13" x14ac:dyDescent="0.15">
      <c r="N898" s="38">
        <v>13440</v>
      </c>
      <c r="O898" s="26">
        <f t="shared" si="15"/>
        <v>2.8446231933301496</v>
      </c>
    </row>
    <row r="899" spans="14:15" ht="13" x14ac:dyDescent="0.15">
      <c r="N899" s="38">
        <v>13455</v>
      </c>
      <c r="O899" s="26">
        <f t="shared" ref="O899:O962" si="16">$B$22-($B$26*EXP(-$B$23*N899))-($B$27*EXP(-$B$24*N899))-($B$28*EXP(-$B$25*N899))</f>
        <v>2.8457213370569585</v>
      </c>
    </row>
    <row r="900" spans="14:15" ht="13" x14ac:dyDescent="0.15">
      <c r="N900" s="38">
        <v>13470</v>
      </c>
      <c r="O900" s="26">
        <f t="shared" si="16"/>
        <v>2.8468191440182524</v>
      </c>
    </row>
    <row r="901" spans="14:15" ht="13" x14ac:dyDescent="0.15">
      <c r="N901" s="38">
        <v>13485</v>
      </c>
      <c r="O901" s="26">
        <f t="shared" si="16"/>
        <v>2.8479166148847535</v>
      </c>
    </row>
    <row r="902" spans="14:15" ht="13" x14ac:dyDescent="0.15">
      <c r="N902" s="38">
        <v>13500</v>
      </c>
      <c r="O902" s="26">
        <f t="shared" si="16"/>
        <v>2.8490137503236657</v>
      </c>
    </row>
    <row r="903" spans="14:15" ht="13" x14ac:dyDescent="0.15">
      <c r="N903" s="38">
        <v>13515</v>
      </c>
      <c r="O903" s="26">
        <f t="shared" si="16"/>
        <v>2.850110550998707</v>
      </c>
    </row>
    <row r="904" spans="14:15" ht="13" x14ac:dyDescent="0.15">
      <c r="N904" s="38">
        <v>13530</v>
      </c>
      <c r="O904" s="26">
        <f t="shared" si="16"/>
        <v>2.8512070175701218</v>
      </c>
    </row>
    <row r="905" spans="14:15" ht="13" x14ac:dyDescent="0.15">
      <c r="N905" s="38">
        <v>13545</v>
      </c>
      <c r="O905" s="26">
        <f t="shared" si="16"/>
        <v>2.8523031506947039</v>
      </c>
    </row>
    <row r="906" spans="14:15" ht="13" x14ac:dyDescent="0.15">
      <c r="N906" s="38">
        <v>13560</v>
      </c>
      <c r="O906" s="26">
        <f t="shared" si="16"/>
        <v>2.8533989510258158</v>
      </c>
    </row>
    <row r="907" spans="14:15" ht="13" x14ac:dyDescent="0.15">
      <c r="N907" s="38">
        <v>13575</v>
      </c>
      <c r="O907" s="26">
        <f t="shared" si="16"/>
        <v>2.8544944192134034</v>
      </c>
    </row>
    <row r="908" spans="14:15" ht="13" x14ac:dyDescent="0.15">
      <c r="N908" s="38">
        <v>13590</v>
      </c>
      <c r="O908" s="26">
        <f t="shared" si="16"/>
        <v>2.8555895559040216</v>
      </c>
    </row>
    <row r="909" spans="14:15" ht="13" x14ac:dyDescent="0.15">
      <c r="N909" s="38">
        <v>13605</v>
      </c>
      <c r="O909" s="26">
        <f t="shared" si="16"/>
        <v>2.8566843617408484</v>
      </c>
    </row>
    <row r="910" spans="14:15" ht="13" x14ac:dyDescent="0.15">
      <c r="N910" s="38">
        <v>13620</v>
      </c>
      <c r="O910" s="26">
        <f t="shared" si="16"/>
        <v>2.8577788373637079</v>
      </c>
    </row>
    <row r="911" spans="14:15" ht="13" x14ac:dyDescent="0.15">
      <c r="N911" s="38">
        <v>13635</v>
      </c>
      <c r="O911" s="26">
        <f t="shared" si="16"/>
        <v>2.8588729834090838</v>
      </c>
    </row>
    <row r="912" spans="14:15" ht="13" x14ac:dyDescent="0.15">
      <c r="N912" s="38">
        <v>13650</v>
      </c>
      <c r="O912" s="26">
        <f t="shared" si="16"/>
        <v>2.8599668005101444</v>
      </c>
    </row>
    <row r="913" spans="14:15" ht="13" x14ac:dyDescent="0.15">
      <c r="N913" s="38">
        <v>13665</v>
      </c>
      <c r="O913" s="26">
        <f t="shared" si="16"/>
        <v>2.8610602892967538</v>
      </c>
    </row>
    <row r="914" spans="14:15" ht="13" x14ac:dyDescent="0.15">
      <c r="N914" s="38">
        <v>13680</v>
      </c>
      <c r="O914" s="26">
        <f t="shared" si="16"/>
        <v>2.8621534503954997</v>
      </c>
    </row>
    <row r="915" spans="14:15" ht="13" x14ac:dyDescent="0.15">
      <c r="N915" s="38">
        <v>13695</v>
      </c>
      <c r="O915" s="26">
        <f t="shared" si="16"/>
        <v>2.8632462844297004</v>
      </c>
    </row>
    <row r="916" spans="14:15" ht="13" x14ac:dyDescent="0.15">
      <c r="N916" s="38">
        <v>13710</v>
      </c>
      <c r="O916" s="26">
        <f t="shared" si="16"/>
        <v>2.864338792019435</v>
      </c>
    </row>
    <row r="917" spans="14:15" ht="13" x14ac:dyDescent="0.15">
      <c r="N917" s="38">
        <v>13725</v>
      </c>
      <c r="O917" s="26">
        <f t="shared" si="16"/>
        <v>2.8654309737815504</v>
      </c>
    </row>
    <row r="918" spans="14:15" ht="13" x14ac:dyDescent="0.15">
      <c r="N918" s="38">
        <v>13740</v>
      </c>
      <c r="O918" s="26">
        <f t="shared" si="16"/>
        <v>2.8665228303296901</v>
      </c>
    </row>
    <row r="919" spans="14:15" ht="13" x14ac:dyDescent="0.15">
      <c r="N919" s="38">
        <v>13755</v>
      </c>
      <c r="O919" s="26">
        <f t="shared" si="16"/>
        <v>2.8676143622743027</v>
      </c>
    </row>
    <row r="920" spans="14:15" ht="13" x14ac:dyDescent="0.15">
      <c r="N920" s="38">
        <v>13770</v>
      </c>
      <c r="O920" s="26">
        <f t="shared" si="16"/>
        <v>2.8687055702226658</v>
      </c>
    </row>
    <row r="921" spans="14:15" ht="13" x14ac:dyDescent="0.15">
      <c r="N921" s="38">
        <v>13785</v>
      </c>
      <c r="O921" s="26">
        <f t="shared" si="16"/>
        <v>2.8697964547789008</v>
      </c>
    </row>
    <row r="922" spans="14:15" ht="13" x14ac:dyDescent="0.15">
      <c r="N922" s="38">
        <v>13800</v>
      </c>
      <c r="O922" s="26">
        <f t="shared" si="16"/>
        <v>2.8708870165439926</v>
      </c>
    </row>
    <row r="923" spans="14:15" ht="13" x14ac:dyDescent="0.15">
      <c r="N923" s="38">
        <v>13815</v>
      </c>
      <c r="O923" s="26">
        <f t="shared" si="16"/>
        <v>2.8719772561158043</v>
      </c>
    </row>
    <row r="924" spans="14:15" ht="13" x14ac:dyDescent="0.15">
      <c r="N924" s="38">
        <v>13830</v>
      </c>
      <c r="O924" s="26">
        <f t="shared" si="16"/>
        <v>2.8730671740890994</v>
      </c>
    </row>
    <row r="925" spans="14:15" ht="13" x14ac:dyDescent="0.15">
      <c r="N925" s="38">
        <v>13845</v>
      </c>
      <c r="O925" s="26">
        <f t="shared" si="16"/>
        <v>2.874156771055552</v>
      </c>
    </row>
    <row r="926" spans="14:15" ht="13" x14ac:dyDescent="0.15">
      <c r="N926" s="38">
        <v>13860</v>
      </c>
      <c r="O926" s="26">
        <f t="shared" si="16"/>
        <v>2.8752460476037749</v>
      </c>
    </row>
    <row r="927" spans="14:15" ht="13" x14ac:dyDescent="0.15">
      <c r="N927" s="38">
        <v>13875</v>
      </c>
      <c r="O927" s="26">
        <f t="shared" si="16"/>
        <v>2.8763350043193219</v>
      </c>
    </row>
    <row r="928" spans="14:15" ht="13" x14ac:dyDescent="0.15">
      <c r="N928" s="38">
        <v>13890</v>
      </c>
      <c r="O928" s="26">
        <f t="shared" si="16"/>
        <v>2.8774236417847225</v>
      </c>
    </row>
    <row r="929" spans="14:15" ht="13" x14ac:dyDescent="0.15">
      <c r="N929" s="38">
        <v>13905</v>
      </c>
      <c r="O929" s="26">
        <f t="shared" si="16"/>
        <v>2.8785119605794796</v>
      </c>
    </row>
    <row r="930" spans="14:15" ht="13" x14ac:dyDescent="0.15">
      <c r="N930" s="38">
        <v>13920</v>
      </c>
      <c r="O930" s="26">
        <f t="shared" si="16"/>
        <v>2.8795999612801033</v>
      </c>
    </row>
    <row r="931" spans="14:15" ht="13" x14ac:dyDescent="0.15">
      <c r="N931" s="38">
        <v>13935</v>
      </c>
      <c r="O931" s="26">
        <f t="shared" si="16"/>
        <v>2.880687644460119</v>
      </c>
    </row>
    <row r="932" spans="14:15" ht="13" x14ac:dyDescent="0.15">
      <c r="N932" s="38">
        <v>13950</v>
      </c>
      <c r="O932" s="26">
        <f t="shared" si="16"/>
        <v>2.8817750106900846</v>
      </c>
    </row>
    <row r="933" spans="14:15" ht="13" x14ac:dyDescent="0.15">
      <c r="N933" s="38">
        <v>13965</v>
      </c>
      <c r="O933" s="26">
        <f t="shared" si="16"/>
        <v>2.8828620605376107</v>
      </c>
    </row>
    <row r="934" spans="14:15" ht="13" x14ac:dyDescent="0.15">
      <c r="N934" s="38">
        <v>13980</v>
      </c>
      <c r="O934" s="26">
        <f t="shared" si="16"/>
        <v>2.8839487945673721</v>
      </c>
    </row>
    <row r="935" spans="14:15" ht="13" x14ac:dyDescent="0.15">
      <c r="N935" s="38">
        <v>13995</v>
      </c>
      <c r="O935" s="26">
        <f t="shared" si="16"/>
        <v>2.8850352133411281</v>
      </c>
    </row>
    <row r="936" spans="14:15" ht="13" x14ac:dyDescent="0.15">
      <c r="N936" s="38">
        <v>14010</v>
      </c>
      <c r="O936" s="26">
        <f t="shared" si="16"/>
        <v>2.8861213174177376</v>
      </c>
    </row>
    <row r="937" spans="14:15" ht="13" x14ac:dyDescent="0.15">
      <c r="N937" s="38">
        <v>14025</v>
      </c>
      <c r="O937" s="26">
        <f t="shared" si="16"/>
        <v>2.8872071073531753</v>
      </c>
    </row>
    <row r="938" spans="14:15" ht="13" x14ac:dyDescent="0.15">
      <c r="N938" s="38">
        <v>14040</v>
      </c>
      <c r="O938" s="26">
        <f t="shared" si="16"/>
        <v>2.8882925837005473</v>
      </c>
    </row>
    <row r="939" spans="14:15" ht="13" x14ac:dyDescent="0.15">
      <c r="N939" s="38">
        <v>14055</v>
      </c>
      <c r="O939" s="26">
        <f t="shared" si="16"/>
        <v>2.8893777470101085</v>
      </c>
    </row>
    <row r="940" spans="14:15" ht="13" x14ac:dyDescent="0.15">
      <c r="N940" s="38">
        <v>14070</v>
      </c>
      <c r="O940" s="26">
        <f t="shared" si="16"/>
        <v>2.8904625978292779</v>
      </c>
    </row>
    <row r="941" spans="14:15" ht="13" x14ac:dyDescent="0.15">
      <c r="N941" s="38">
        <v>14085</v>
      </c>
      <c r="O941" s="26">
        <f t="shared" si="16"/>
        <v>2.8915471367026528</v>
      </c>
    </row>
    <row r="942" spans="14:15" ht="13" x14ac:dyDescent="0.15">
      <c r="N942" s="38">
        <v>14100</v>
      </c>
      <c r="O942" s="26">
        <f t="shared" si="16"/>
        <v>2.8926313641720274</v>
      </c>
    </row>
    <row r="943" spans="14:15" ht="13" x14ac:dyDescent="0.15">
      <c r="N943" s="38">
        <v>14115</v>
      </c>
      <c r="O943" s="26">
        <f t="shared" si="16"/>
        <v>2.8937152807764068</v>
      </c>
    </row>
    <row r="944" spans="14:15" ht="13" x14ac:dyDescent="0.15">
      <c r="N944" s="38">
        <v>14130</v>
      </c>
      <c r="O944" s="26">
        <f t="shared" si="16"/>
        <v>2.8947988870520236</v>
      </c>
    </row>
    <row r="945" spans="14:15" ht="13" x14ac:dyDescent="0.15">
      <c r="N945" s="38">
        <v>14145</v>
      </c>
      <c r="O945" s="26">
        <f t="shared" si="16"/>
        <v>2.8958821835323505</v>
      </c>
    </row>
    <row r="946" spans="14:15" ht="13" x14ac:dyDescent="0.15">
      <c r="N946" s="38">
        <v>14160</v>
      </c>
      <c r="O946" s="26">
        <f t="shared" si="16"/>
        <v>2.8969651707481212</v>
      </c>
    </row>
    <row r="947" spans="14:15" ht="13" x14ac:dyDescent="0.15">
      <c r="N947" s="38">
        <v>14175</v>
      </c>
      <c r="O947" s="26">
        <f t="shared" si="16"/>
        <v>2.8980478492273418</v>
      </c>
    </row>
    <row r="948" spans="14:15" ht="13" x14ac:dyDescent="0.15">
      <c r="N948" s="38">
        <v>14190</v>
      </c>
      <c r="O948" s="26">
        <f t="shared" si="16"/>
        <v>2.8991302194953041</v>
      </c>
    </row>
    <row r="949" spans="14:15" ht="13" x14ac:dyDescent="0.15">
      <c r="N949" s="38">
        <v>14205</v>
      </c>
      <c r="O949" s="26">
        <f t="shared" si="16"/>
        <v>2.9002122820746079</v>
      </c>
    </row>
    <row r="950" spans="14:15" ht="13" x14ac:dyDescent="0.15">
      <c r="N950" s="38">
        <v>14220</v>
      </c>
      <c r="O950" s="26">
        <f t="shared" si="16"/>
        <v>2.9012940374851679</v>
      </c>
    </row>
    <row r="951" spans="14:15" ht="13" x14ac:dyDescent="0.15">
      <c r="N951" s="38">
        <v>14235</v>
      </c>
      <c r="O951" s="26">
        <f t="shared" si="16"/>
        <v>2.9023754862442352</v>
      </c>
    </row>
    <row r="952" spans="14:15" ht="13" x14ac:dyDescent="0.15">
      <c r="N952" s="38">
        <v>14250</v>
      </c>
      <c r="O952" s="26">
        <f t="shared" si="16"/>
        <v>2.9034566288664063</v>
      </c>
    </row>
    <row r="953" spans="14:15" ht="13" x14ac:dyDescent="0.15">
      <c r="N953" s="38">
        <v>14265</v>
      </c>
      <c r="O953" s="26">
        <f t="shared" si="16"/>
        <v>2.9045374658636449</v>
      </c>
    </row>
    <row r="954" spans="14:15" ht="13" x14ac:dyDescent="0.15">
      <c r="N954" s="38">
        <v>14280</v>
      </c>
      <c r="O954" s="26">
        <f t="shared" si="16"/>
        <v>2.9056179977452912</v>
      </c>
    </row>
    <row r="955" spans="14:15" ht="13" x14ac:dyDescent="0.15">
      <c r="N955" s="38">
        <v>14295</v>
      </c>
      <c r="O955" s="26">
        <f t="shared" si="16"/>
        <v>2.9066982250180784</v>
      </c>
    </row>
    <row r="956" spans="14:15" ht="13" x14ac:dyDescent="0.15">
      <c r="N956" s="38">
        <v>14310</v>
      </c>
      <c r="O956" s="26">
        <f t="shared" si="16"/>
        <v>2.9077781481861456</v>
      </c>
    </row>
    <row r="957" spans="14:15" ht="13" x14ac:dyDescent="0.15">
      <c r="N957" s="38">
        <v>14325</v>
      </c>
      <c r="O957" s="26">
        <f t="shared" si="16"/>
        <v>2.9088577677510568</v>
      </c>
    </row>
    <row r="958" spans="14:15" ht="13" x14ac:dyDescent="0.15">
      <c r="N958" s="38">
        <v>14340</v>
      </c>
      <c r="O958" s="26">
        <f t="shared" si="16"/>
        <v>2.9099370842118102</v>
      </c>
    </row>
    <row r="959" spans="14:15" ht="13" x14ac:dyDescent="0.15">
      <c r="N959" s="38">
        <v>14355</v>
      </c>
      <c r="O959" s="26">
        <f t="shared" si="16"/>
        <v>2.9110160980648541</v>
      </c>
    </row>
    <row r="960" spans="14:15" ht="13" x14ac:dyDescent="0.15">
      <c r="N960" s="38">
        <v>14370</v>
      </c>
      <c r="O960" s="26">
        <f t="shared" si="16"/>
        <v>2.9120948098041044</v>
      </c>
    </row>
    <row r="961" spans="14:15" ht="13" x14ac:dyDescent="0.15">
      <c r="N961" s="38">
        <v>14385</v>
      </c>
      <c r="O961" s="26">
        <f t="shared" si="16"/>
        <v>2.9131732199209548</v>
      </c>
    </row>
    <row r="962" spans="14:15" ht="13" x14ac:dyDescent="0.15">
      <c r="N962" s="38">
        <v>14400</v>
      </c>
      <c r="O962" s="26">
        <f t="shared" si="16"/>
        <v>2.9142513289042915</v>
      </c>
    </row>
  </sheetData>
  <mergeCells count="2">
    <mergeCell ref="B15:E15"/>
    <mergeCell ref="C23:C28"/>
  </mergeCells>
  <pageMargins left="0.75" right="0.75" top="1" bottom="1" header="0.5" footer="0.5"/>
  <pageSetup orientation="portrait" horizontalDpi="4294967292" verticalDpi="429496729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962"/>
  <sheetViews>
    <sheetView tabSelected="1" topLeftCell="D2" zoomScale="92" zoomScaleNormal="92" zoomScalePageLayoutView="84" workbookViewId="0">
      <selection activeCell="B23" sqref="B23:B28"/>
    </sheetView>
  </sheetViews>
  <sheetFormatPr baseColWidth="10" defaultColWidth="8.83203125" defaultRowHeight="16" x14ac:dyDescent="0.2"/>
  <cols>
    <col min="20" max="20" width="16.6640625" bestFit="1" customWidth="1"/>
    <col min="24" max="24" width="5.83203125" style="39" customWidth="1"/>
  </cols>
  <sheetData>
    <row r="1" spans="1:25" ht="28" x14ac:dyDescent="0.15">
      <c r="A1" s="7" t="s">
        <v>2</v>
      </c>
      <c r="B1" s="9" t="s">
        <v>6</v>
      </c>
      <c r="C1" s="16" t="s">
        <v>7</v>
      </c>
      <c r="D1" s="11" t="s">
        <v>3</v>
      </c>
      <c r="E1" s="7" t="s">
        <v>8</v>
      </c>
      <c r="X1" s="37"/>
    </row>
    <row r="2" spans="1:25" ht="13" x14ac:dyDescent="0.15">
      <c r="A2" s="35">
        <v>0</v>
      </c>
      <c r="B2" s="6">
        <v>1.0252365930536014E-2</v>
      </c>
      <c r="C2" s="17">
        <f t="shared" ref="C2:C10" si="0">$B$22-($B$26*EXP(-$B$23*A2))-($B$27*EXP(-$B$24*A2))-($B$28*EXP(-$B$25*A2))</f>
        <v>9.1561236814641234E-8</v>
      </c>
      <c r="D2" s="12">
        <v>3.6591210237784416E-2</v>
      </c>
      <c r="E2" s="7">
        <v>0</v>
      </c>
      <c r="O2" s="26"/>
      <c r="X2" s="38">
        <v>0</v>
      </c>
      <c r="Y2" s="26">
        <f>$B$22-($B$26*EXP(-$B$23*X2))-($B$27*EXP(-$B$24*X2))-($B$28*EXP(-$B$25*X2))</f>
        <v>9.1561236814641234E-8</v>
      </c>
    </row>
    <row r="3" spans="1:25" ht="13" x14ac:dyDescent="0.15">
      <c r="A3" s="36">
        <v>30</v>
      </c>
      <c r="B3" s="6">
        <v>1.2283911671924743</v>
      </c>
      <c r="C3" s="17">
        <f>$B$22-($B$26*EXP(-$B$23*A3))-($B$27*EXP(-$B$24*A3))-($B$28*EXP(-$B$25*A3))</f>
        <v>1.11499495968968</v>
      </c>
      <c r="D3" s="12">
        <v>9.0976920150113647E-2</v>
      </c>
      <c r="E3" s="8">
        <f t="shared" ref="E3:E10" si="1">((B3-C3)/B3)^2</f>
        <v>8.5216499422745631E-3</v>
      </c>
      <c r="X3" s="38">
        <v>15</v>
      </c>
      <c r="Y3" s="26">
        <f t="shared" ref="Y3:Y66" si="2">$B$22-($B$26*EXP(-$B$23*X3))-($B$27*EXP(-$B$24*X3))-($B$28*EXP(-$B$25*X3))</f>
        <v>0.72925544600891268</v>
      </c>
    </row>
    <row r="4" spans="1:25" ht="13" x14ac:dyDescent="0.15">
      <c r="A4" s="36">
        <v>45</v>
      </c>
      <c r="B4" s="6">
        <v>1.1056782334384949</v>
      </c>
      <c r="C4" s="17">
        <f t="shared" si="0"/>
        <v>1.3254346987324741</v>
      </c>
      <c r="D4" s="12">
        <v>0.12515790026995333</v>
      </c>
      <c r="E4" s="8">
        <f t="shared" si="1"/>
        <v>3.9502610974948248E-2</v>
      </c>
      <c r="X4" s="38">
        <v>30</v>
      </c>
      <c r="Y4" s="26">
        <f t="shared" si="2"/>
        <v>1.11499495968968</v>
      </c>
    </row>
    <row r="5" spans="1:25" ht="13" x14ac:dyDescent="0.15">
      <c r="A5" s="36">
        <v>60</v>
      </c>
      <c r="B5" s="6">
        <v>1.8618296529967446</v>
      </c>
      <c r="C5" s="17">
        <f t="shared" si="0"/>
        <v>1.4463202705972718</v>
      </c>
      <c r="D5" s="12">
        <v>8.9923300651159624E-2</v>
      </c>
      <c r="E5" s="8">
        <f t="shared" si="1"/>
        <v>4.9806013701931419E-2</v>
      </c>
      <c r="X5" s="38">
        <v>45</v>
      </c>
      <c r="Y5" s="26">
        <f t="shared" si="2"/>
        <v>1.3254346987324741</v>
      </c>
    </row>
    <row r="6" spans="1:25" ht="13" x14ac:dyDescent="0.15">
      <c r="A6" s="36">
        <v>300</v>
      </c>
      <c r="B6" s="6">
        <v>1.8870662460564429</v>
      </c>
      <c r="C6" s="17">
        <f t="shared" si="0"/>
        <v>1.9421895764489339</v>
      </c>
      <c r="D6" s="12">
        <v>0.14113893863846644</v>
      </c>
      <c r="E6" s="8">
        <f t="shared" si="1"/>
        <v>8.5328989793344214E-4</v>
      </c>
      <c r="X6" s="38">
        <v>60</v>
      </c>
      <c r="Y6" s="26">
        <f t="shared" si="2"/>
        <v>1.4463202705972718</v>
      </c>
    </row>
    <row r="7" spans="1:25" ht="13" x14ac:dyDescent="0.15">
      <c r="A7" s="36">
        <v>1500</v>
      </c>
      <c r="B7" s="6">
        <v>3.0391167192431241</v>
      </c>
      <c r="C7" s="17">
        <f t="shared" si="0"/>
        <v>2.9873651212431147</v>
      </c>
      <c r="D7" s="12">
        <v>8.3140242963337732E-2</v>
      </c>
      <c r="E7" s="8">
        <f t="shared" si="1"/>
        <v>2.8996980044288212E-4</v>
      </c>
      <c r="X7" s="38">
        <v>75</v>
      </c>
      <c r="Y7" s="26">
        <f t="shared" si="2"/>
        <v>1.5213606186246436</v>
      </c>
    </row>
    <row r="8" spans="1:25" ht="13" x14ac:dyDescent="0.15">
      <c r="A8" s="36">
        <v>3600</v>
      </c>
      <c r="B8" s="6">
        <v>3.4164037854887859</v>
      </c>
      <c r="C8" s="17">
        <f t="shared" si="0"/>
        <v>3.400007609206094</v>
      </c>
      <c r="D8" s="12">
        <v>0.16042132027879058</v>
      </c>
      <c r="E8" s="8">
        <f t="shared" si="1"/>
        <v>2.3032801728975508E-5</v>
      </c>
      <c r="X8" s="38">
        <v>90</v>
      </c>
      <c r="Y8" s="26">
        <f t="shared" si="2"/>
        <v>1.5728378279596926</v>
      </c>
    </row>
    <row r="9" spans="1:25" ht="13" x14ac:dyDescent="0.15">
      <c r="A9" s="36">
        <v>7200</v>
      </c>
      <c r="B9" s="6">
        <v>3.7936908517348065</v>
      </c>
      <c r="C9" s="17">
        <f t="shared" si="0"/>
        <v>3.4675994902126925</v>
      </c>
      <c r="D9" s="12">
        <v>0.27308753175494876</v>
      </c>
      <c r="E9" s="8">
        <f t="shared" si="1"/>
        <v>7.3884733906880466E-3</v>
      </c>
      <c r="X9" s="38">
        <v>105</v>
      </c>
      <c r="Y9" s="26">
        <f t="shared" si="2"/>
        <v>1.6121123011615186</v>
      </c>
    </row>
    <row r="10" spans="1:25" ht="13" x14ac:dyDescent="0.15">
      <c r="A10" s="36">
        <v>14400</v>
      </c>
      <c r="B10" s="6">
        <v>3.2208201892746007</v>
      </c>
      <c r="C10" s="17">
        <f t="shared" si="0"/>
        <v>3.4880243660941117</v>
      </c>
      <c r="D10" s="12">
        <v>0.58019867286990756</v>
      </c>
      <c r="E10" s="8">
        <f t="shared" si="1"/>
        <v>6.8826157722501891E-3</v>
      </c>
      <c r="X10" s="38">
        <v>120</v>
      </c>
      <c r="Y10" s="26">
        <f t="shared" si="2"/>
        <v>1.6449774287449817</v>
      </c>
    </row>
    <row r="11" spans="1:25" ht="13" x14ac:dyDescent="0.15">
      <c r="A11" s="28"/>
      <c r="B11" s="3"/>
      <c r="C11" s="3"/>
      <c r="D11" s="3"/>
      <c r="E11" s="3"/>
      <c r="X11" s="38">
        <v>135</v>
      </c>
      <c r="Y11" s="26">
        <f t="shared" si="2"/>
        <v>1.6743889580864382</v>
      </c>
    </row>
    <row r="12" spans="1:25" ht="13" x14ac:dyDescent="0.15">
      <c r="A12" s="28"/>
      <c r="B12" s="3"/>
      <c r="C12" s="3"/>
      <c r="D12" s="3"/>
      <c r="E12" s="3">
        <f>SUM(E2:E10)</f>
        <v>0.11326765628219776</v>
      </c>
      <c r="X12" s="38">
        <v>150</v>
      </c>
      <c r="Y12" s="26">
        <f t="shared" si="2"/>
        <v>1.7018562006130855</v>
      </c>
    </row>
    <row r="13" spans="1:25" ht="13" x14ac:dyDescent="0.15">
      <c r="A13" s="28"/>
      <c r="B13" s="3"/>
      <c r="C13" s="3"/>
      <c r="D13" s="3"/>
      <c r="E13" s="3"/>
      <c r="X13" s="38">
        <v>165</v>
      </c>
      <c r="Y13" s="26">
        <f t="shared" si="2"/>
        <v>1.7281511547831636</v>
      </c>
    </row>
    <row r="14" spans="1:25" ht="13" x14ac:dyDescent="0.15">
      <c r="A14" s="28"/>
      <c r="B14" s="28"/>
      <c r="C14" s="28"/>
      <c r="D14" s="28"/>
      <c r="E14" s="28"/>
      <c r="X14" s="38">
        <v>180</v>
      </c>
      <c r="Y14" s="26">
        <f t="shared" si="2"/>
        <v>1.7536699589242248</v>
      </c>
    </row>
    <row r="15" spans="1:25" ht="42" customHeight="1" x14ac:dyDescent="0.15">
      <c r="A15" s="27" t="s">
        <v>17</v>
      </c>
      <c r="B15" s="58" t="s">
        <v>20</v>
      </c>
      <c r="C15" s="58"/>
      <c r="D15" s="58"/>
      <c r="E15" s="58"/>
      <c r="X15" s="38">
        <v>195</v>
      </c>
      <c r="Y15" s="26">
        <f t="shared" si="2"/>
        <v>1.7786171305709244</v>
      </c>
    </row>
    <row r="16" spans="1:25" ht="13" x14ac:dyDescent="0.15">
      <c r="A16" s="28"/>
      <c r="B16" s="28"/>
      <c r="C16" s="28"/>
      <c r="D16" s="28"/>
      <c r="E16" s="28"/>
      <c r="X16" s="38">
        <v>210</v>
      </c>
      <c r="Y16" s="26">
        <f t="shared" si="2"/>
        <v>1.8030994770044471</v>
      </c>
    </row>
    <row r="17" spans="1:25" ht="13" x14ac:dyDescent="0.15">
      <c r="A17" s="28"/>
      <c r="B17" s="28"/>
      <c r="C17" s="28"/>
      <c r="D17" s="28"/>
      <c r="E17" s="28"/>
      <c r="X17" s="38">
        <v>225</v>
      </c>
      <c r="Y17" s="26">
        <f t="shared" si="2"/>
        <v>1.8271739636310178</v>
      </c>
    </row>
    <row r="18" spans="1:25" ht="13" x14ac:dyDescent="0.15">
      <c r="A18" s="28"/>
      <c r="B18" s="28"/>
      <c r="C18" s="28"/>
      <c r="D18" s="28"/>
      <c r="E18" s="28"/>
      <c r="X18" s="38">
        <v>240</v>
      </c>
      <c r="Y18" s="26">
        <f t="shared" si="2"/>
        <v>1.8508721138656528</v>
      </c>
    </row>
    <row r="19" spans="1:25" ht="13" x14ac:dyDescent="0.15">
      <c r="A19" s="28"/>
      <c r="B19" s="28"/>
      <c r="C19" s="28"/>
      <c r="D19" s="28"/>
      <c r="E19" s="28"/>
      <c r="O19" s="26"/>
      <c r="U19" s="31" t="s">
        <v>34</v>
      </c>
      <c r="V19" s="31" t="s">
        <v>35</v>
      </c>
      <c r="W19" s="31" t="s">
        <v>33</v>
      </c>
      <c r="X19" s="38">
        <v>255</v>
      </c>
      <c r="Y19" s="26">
        <f t="shared" si="2"/>
        <v>1.8742124467098211</v>
      </c>
    </row>
    <row r="20" spans="1:25" ht="13" x14ac:dyDescent="0.15">
      <c r="A20" s="28"/>
      <c r="B20" s="28"/>
      <c r="C20" s="28"/>
      <c r="D20" s="28"/>
      <c r="E20" s="28"/>
      <c r="U20" s="31" t="s">
        <v>30</v>
      </c>
      <c r="V20" s="31" t="s">
        <v>31</v>
      </c>
      <c r="W20" s="31" t="s">
        <v>32</v>
      </c>
      <c r="X20" s="38">
        <v>270</v>
      </c>
      <c r="Y20" s="26">
        <f t="shared" si="2"/>
        <v>1.8972068169267491</v>
      </c>
    </row>
    <row r="21" spans="1:25" ht="13" x14ac:dyDescent="0.15">
      <c r="A21" s="28"/>
      <c r="B21" s="28"/>
      <c r="C21" s="28"/>
      <c r="D21" s="28"/>
      <c r="E21" s="28"/>
      <c r="K21" s="26">
        <f>MIN($E$12)</f>
        <v>0.11326765628219776</v>
      </c>
      <c r="T21" s="31" t="s">
        <v>29</v>
      </c>
      <c r="U21">
        <v>2</v>
      </c>
      <c r="V21">
        <v>3</v>
      </c>
      <c r="W21">
        <v>1</v>
      </c>
      <c r="X21" s="38">
        <v>285</v>
      </c>
      <c r="Y21" s="26">
        <f t="shared" si="2"/>
        <v>1.9198636472575155</v>
      </c>
    </row>
    <row r="22" spans="1:25" ht="14" x14ac:dyDescent="0.15">
      <c r="A22" s="7" t="s">
        <v>9</v>
      </c>
      <c r="B22" s="7">
        <v>8</v>
      </c>
      <c r="C22" s="28"/>
      <c r="D22" s="28"/>
      <c r="E22" s="28"/>
      <c r="K22">
        <f>COUNT($B$23:$B$28)</f>
        <v>6</v>
      </c>
      <c r="T22" s="31" t="s">
        <v>24</v>
      </c>
      <c r="U22">
        <v>1</v>
      </c>
      <c r="V22">
        <v>1</v>
      </c>
      <c r="W22">
        <v>4</v>
      </c>
      <c r="X22" s="38">
        <v>300</v>
      </c>
      <c r="Y22" s="26">
        <f t="shared" si="2"/>
        <v>1.9421895764489339</v>
      </c>
    </row>
    <row r="23" spans="1:25" x14ac:dyDescent="0.15">
      <c r="A23" s="19" t="s">
        <v>14</v>
      </c>
      <c r="B23" s="33">
        <v>4.4926599083373826E-2</v>
      </c>
      <c r="C23" s="59" t="s">
        <v>21</v>
      </c>
      <c r="D23" s="28"/>
      <c r="E23" s="28"/>
      <c r="K23" t="b">
        <f>$B$22=$B$30</f>
        <v>0</v>
      </c>
      <c r="T23" s="31" t="s">
        <v>27</v>
      </c>
      <c r="U23">
        <v>2</v>
      </c>
      <c r="V23">
        <v>0</v>
      </c>
      <c r="W23">
        <v>4</v>
      </c>
      <c r="X23" s="38">
        <v>315</v>
      </c>
      <c r="Y23" s="26">
        <f t="shared" si="2"/>
        <v>1.9641902997858498</v>
      </c>
    </row>
    <row r="24" spans="1:25" x14ac:dyDescent="0.15">
      <c r="A24" s="19" t="s">
        <v>15</v>
      </c>
      <c r="B24" s="57">
        <v>9.7717614882757739E-4</v>
      </c>
      <c r="C24" s="60"/>
      <c r="D24" s="28"/>
      <c r="E24" s="28"/>
      <c r="H24" s="26"/>
      <c r="K24" t="b">
        <f>$B$23&gt;=$B$24</f>
        <v>1</v>
      </c>
      <c r="T24" s="31" t="s">
        <v>28</v>
      </c>
      <c r="U24">
        <v>2</v>
      </c>
      <c r="V24">
        <v>0</v>
      </c>
      <c r="W24">
        <v>4</v>
      </c>
      <c r="X24" s="38">
        <v>330</v>
      </c>
      <c r="Y24" s="26">
        <f t="shared" si="2"/>
        <v>1.9858709980216105</v>
      </c>
    </row>
    <row r="25" spans="1:25" x14ac:dyDescent="0.15">
      <c r="A25" s="19" t="s">
        <v>16</v>
      </c>
      <c r="B25" s="33">
        <v>5.7278445536012377E-7</v>
      </c>
      <c r="C25" s="60"/>
      <c r="D25" s="28"/>
      <c r="E25" s="28"/>
      <c r="K25" t="b">
        <f>$B$24&gt;=$B$25</f>
        <v>1</v>
      </c>
      <c r="T25" s="31" t="s">
        <v>25</v>
      </c>
      <c r="U25">
        <v>2</v>
      </c>
      <c r="V25">
        <v>1</v>
      </c>
      <c r="W25">
        <v>3</v>
      </c>
      <c r="X25" s="38">
        <v>345</v>
      </c>
      <c r="Y25" s="26">
        <f t="shared" si="2"/>
        <v>2.0072365565007324</v>
      </c>
    </row>
    <row r="26" spans="1:25" ht="14" x14ac:dyDescent="0.15">
      <c r="A26" s="20" t="s">
        <v>10</v>
      </c>
      <c r="B26" s="21">
        <v>1.427288340530243</v>
      </c>
      <c r="C26" s="60"/>
      <c r="D26" s="28"/>
      <c r="E26" s="28"/>
      <c r="K26" t="b">
        <f>$B$26=INT($B$26)</f>
        <v>0</v>
      </c>
      <c r="X26" s="38">
        <v>360</v>
      </c>
      <c r="Y26" s="26">
        <f t="shared" si="2"/>
        <v>2.0282916773317803</v>
      </c>
    </row>
    <row r="27" spans="1:25" ht="14" x14ac:dyDescent="0.15">
      <c r="A27" s="20" t="s">
        <v>11</v>
      </c>
      <c r="B27" s="21">
        <v>2.0233684045901339</v>
      </c>
      <c r="C27" s="60"/>
      <c r="D27" s="28"/>
      <c r="E27" s="28"/>
      <c r="K27" t="b">
        <f>$B$27=INT($B$27)</f>
        <v>0</v>
      </c>
      <c r="X27" s="38">
        <v>375</v>
      </c>
      <c r="Y27" s="26">
        <f t="shared" si="2"/>
        <v>2.0490409370390648</v>
      </c>
    </row>
    <row r="28" spans="1:25" ht="14" x14ac:dyDescent="0.15">
      <c r="A28" s="20" t="s">
        <v>12</v>
      </c>
      <c r="B28" s="21">
        <v>4.5493431633183867</v>
      </c>
      <c r="C28" s="60"/>
      <c r="D28" s="28"/>
      <c r="E28" s="28"/>
      <c r="K28" t="b">
        <f>$B$28=INT($B$28)</f>
        <v>0</v>
      </c>
      <c r="T28" s="31" t="s">
        <v>41</v>
      </c>
      <c r="U28" s="31" t="s">
        <v>37</v>
      </c>
      <c r="X28" s="38">
        <v>390</v>
      </c>
      <c r="Y28" s="26">
        <f t="shared" si="2"/>
        <v>2.0694888164170369</v>
      </c>
    </row>
    <row r="29" spans="1:25" ht="13" x14ac:dyDescent="0.15">
      <c r="K29">
        <f>{10000,10000,0.000001,0.1,FALSE,TRUE,TRUE,1,1,1,0.0001,TRUE}</f>
        <v>10000</v>
      </c>
      <c r="T29" s="31" t="s">
        <v>42</v>
      </c>
      <c r="U29" s="31" t="s">
        <v>38</v>
      </c>
      <c r="X29" s="38">
        <v>405</v>
      </c>
      <c r="Y29" s="26">
        <f t="shared" si="2"/>
        <v>2.0896397162091063</v>
      </c>
    </row>
    <row r="30" spans="1:25" ht="14" x14ac:dyDescent="0.15">
      <c r="A30" s="32" t="s">
        <v>22</v>
      </c>
      <c r="B30" s="22">
        <f>SUM(B26,B27,B28)</f>
        <v>7.9999999084387632</v>
      </c>
      <c r="K30">
        <f>{10000,10000,0,100,0,FALSE,TRUE,0.075,0,0,FALSE,30}</f>
        <v>10000</v>
      </c>
      <c r="T30" s="31" t="s">
        <v>43</v>
      </c>
      <c r="U30" s="31" t="s">
        <v>39</v>
      </c>
      <c r="X30" s="38">
        <v>420</v>
      </c>
      <c r="Y30" s="26">
        <f t="shared" si="2"/>
        <v>2.109497965554195</v>
      </c>
    </row>
    <row r="31" spans="1:25" ht="13" x14ac:dyDescent="0.15">
      <c r="T31" s="31" t="s">
        <v>44</v>
      </c>
      <c r="U31" s="31" t="s">
        <v>36</v>
      </c>
      <c r="X31" s="38">
        <v>435</v>
      </c>
      <c r="Y31" s="26">
        <f t="shared" si="2"/>
        <v>2.1290678267402789</v>
      </c>
    </row>
    <row r="32" spans="1:25" ht="13" x14ac:dyDescent="0.15">
      <c r="T32" s="31" t="s">
        <v>45</v>
      </c>
      <c r="U32" s="31" t="s">
        <v>40</v>
      </c>
      <c r="X32" s="38">
        <v>450</v>
      </c>
      <c r="Y32" s="26">
        <f t="shared" si="2"/>
        <v>2.1483534980689978</v>
      </c>
    </row>
    <row r="33" spans="1:25" ht="13" x14ac:dyDescent="0.15">
      <c r="A33" s="26"/>
      <c r="X33" s="38">
        <v>465</v>
      </c>
      <c r="Y33" s="26">
        <f t="shared" si="2"/>
        <v>2.167359115751041</v>
      </c>
    </row>
    <row r="34" spans="1:25" ht="13" x14ac:dyDescent="0.15">
      <c r="G34" s="26"/>
      <c r="X34" s="38">
        <v>480</v>
      </c>
      <c r="Y34" s="26">
        <f t="shared" si="2"/>
        <v>2.1860887553011388</v>
      </c>
    </row>
    <row r="35" spans="1:25" ht="13" x14ac:dyDescent="0.15">
      <c r="X35" s="38">
        <v>495</v>
      </c>
      <c r="Y35" s="26">
        <f t="shared" si="2"/>
        <v>2.204546432671787</v>
      </c>
    </row>
    <row r="36" spans="1:25" ht="13" x14ac:dyDescent="0.15">
      <c r="X36" s="38">
        <v>510</v>
      </c>
      <c r="Y36" s="26">
        <f t="shared" si="2"/>
        <v>2.2227361052476242</v>
      </c>
    </row>
    <row r="37" spans="1:25" ht="13" x14ac:dyDescent="0.15">
      <c r="X37" s="38">
        <v>525</v>
      </c>
      <c r="Y37" s="26">
        <f t="shared" si="2"/>
        <v>2.2406616727627311</v>
      </c>
    </row>
    <row r="38" spans="1:25" ht="13" x14ac:dyDescent="0.15">
      <c r="X38" s="38">
        <v>540</v>
      </c>
      <c r="Y38" s="26">
        <f t="shared" si="2"/>
        <v>2.2583269781726703</v>
      </c>
    </row>
    <row r="39" spans="1:25" ht="13" x14ac:dyDescent="0.15">
      <c r="X39" s="38">
        <v>555</v>
      </c>
      <c r="Y39" s="26">
        <f t="shared" si="2"/>
        <v>2.2757358084975658</v>
      </c>
    </row>
    <row r="40" spans="1:25" ht="13" x14ac:dyDescent="0.15">
      <c r="X40" s="38">
        <v>570</v>
      </c>
      <c r="Y40" s="26">
        <f t="shared" si="2"/>
        <v>2.2928918956446287</v>
      </c>
    </row>
    <row r="41" spans="1:25" ht="13" x14ac:dyDescent="0.15">
      <c r="X41" s="38">
        <v>585</v>
      </c>
      <c r="Y41" s="26">
        <f t="shared" si="2"/>
        <v>2.3097989172144837</v>
      </c>
    </row>
    <row r="42" spans="1:25" ht="13" x14ac:dyDescent="0.15">
      <c r="X42" s="38">
        <v>600</v>
      </c>
      <c r="Y42" s="26">
        <f t="shared" si="2"/>
        <v>2.3264604972936054</v>
      </c>
    </row>
    <row r="43" spans="1:25" ht="13" x14ac:dyDescent="0.15">
      <c r="X43" s="38">
        <v>615</v>
      </c>
      <c r="Y43" s="26">
        <f t="shared" si="2"/>
        <v>2.3428802072341375</v>
      </c>
    </row>
    <row r="44" spans="1:25" ht="13" x14ac:dyDescent="0.15">
      <c r="X44" s="38">
        <v>630</v>
      </c>
      <c r="Y44" s="26">
        <f t="shared" si="2"/>
        <v>2.3590615664217971</v>
      </c>
    </row>
    <row r="45" spans="1:25" ht="13" x14ac:dyDescent="0.15">
      <c r="X45" s="38">
        <v>645</v>
      </c>
      <c r="Y45" s="26">
        <f t="shared" si="2"/>
        <v>2.3750080430323166</v>
      </c>
    </row>
    <row r="46" spans="1:25" ht="13" x14ac:dyDescent="0.15">
      <c r="X46" s="38">
        <v>660</v>
      </c>
      <c r="Y46" s="26">
        <f t="shared" si="2"/>
        <v>2.3907230547767426</v>
      </c>
    </row>
    <row r="47" spans="1:25" ht="13" x14ac:dyDescent="0.15">
      <c r="X47" s="38">
        <v>675</v>
      </c>
      <c r="Y47" s="26">
        <f t="shared" si="2"/>
        <v>2.4062099696358095</v>
      </c>
    </row>
    <row r="48" spans="1:25" ht="13" x14ac:dyDescent="0.15">
      <c r="X48" s="38">
        <v>690</v>
      </c>
      <c r="Y48" s="26">
        <f t="shared" si="2"/>
        <v>2.421472106583594</v>
      </c>
    </row>
    <row r="49" spans="24:25" ht="13" x14ac:dyDescent="0.15">
      <c r="X49" s="38">
        <v>705</v>
      </c>
      <c r="Y49" s="26">
        <f t="shared" si="2"/>
        <v>2.4365127363006138</v>
      </c>
    </row>
    <row r="50" spans="24:25" ht="13" x14ac:dyDescent="0.15">
      <c r="X50" s="38">
        <v>720</v>
      </c>
      <c r="Y50" s="26">
        <f t="shared" si="2"/>
        <v>2.4513350818765502</v>
      </c>
    </row>
    <row r="51" spans="24:25" ht="13" x14ac:dyDescent="0.15">
      <c r="X51" s="38">
        <v>735</v>
      </c>
      <c r="Y51" s="26">
        <f t="shared" si="2"/>
        <v>2.4659423195027328</v>
      </c>
    </row>
    <row r="52" spans="24:25" ht="13" x14ac:dyDescent="0.15">
      <c r="X52" s="38">
        <v>750</v>
      </c>
      <c r="Y52" s="26">
        <f t="shared" si="2"/>
        <v>2.4803375791545461</v>
      </c>
    </row>
    <row r="53" spans="24:25" ht="13" x14ac:dyDescent="0.15">
      <c r="X53" s="38">
        <v>765</v>
      </c>
      <c r="Y53" s="26">
        <f t="shared" si="2"/>
        <v>2.4945239452639143</v>
      </c>
    </row>
    <row r="54" spans="24:25" ht="13" x14ac:dyDescent="0.15">
      <c r="X54" s="38">
        <v>780</v>
      </c>
      <c r="Y54" s="26">
        <f t="shared" si="2"/>
        <v>2.5085044573819806</v>
      </c>
    </row>
    <row r="55" spans="24:25" ht="13" x14ac:dyDescent="0.15">
      <c r="X55" s="38">
        <v>795</v>
      </c>
      <c r="Y55" s="26">
        <f t="shared" si="2"/>
        <v>2.5222821108321698</v>
      </c>
    </row>
    <row r="56" spans="24:25" ht="13" x14ac:dyDescent="0.15">
      <c r="X56" s="38">
        <v>810</v>
      </c>
      <c r="Y56" s="26">
        <f t="shared" si="2"/>
        <v>2.5358598573537243</v>
      </c>
    </row>
    <row r="57" spans="24:25" ht="13" x14ac:dyDescent="0.15">
      <c r="X57" s="38">
        <v>825</v>
      </c>
      <c r="Y57" s="26">
        <f t="shared" si="2"/>
        <v>2.5492406057358927</v>
      </c>
    </row>
    <row r="58" spans="24:25" ht="13" x14ac:dyDescent="0.15">
      <c r="X58" s="38">
        <v>840</v>
      </c>
      <c r="Y58" s="26">
        <f t="shared" si="2"/>
        <v>2.5624272224428815</v>
      </c>
    </row>
    <row r="59" spans="24:25" ht="13" x14ac:dyDescent="0.15">
      <c r="X59" s="38">
        <v>855</v>
      </c>
      <c r="Y59" s="26">
        <f t="shared" si="2"/>
        <v>2.5754225322297177</v>
      </c>
    </row>
    <row r="60" spans="24:25" ht="13" x14ac:dyDescent="0.15">
      <c r="X60" s="38">
        <v>870</v>
      </c>
      <c r="Y60" s="26">
        <f t="shared" si="2"/>
        <v>2.5882293187491436</v>
      </c>
    </row>
    <row r="61" spans="24:25" ht="13" x14ac:dyDescent="0.15">
      <c r="X61" s="38">
        <v>885</v>
      </c>
      <c r="Y61" s="26">
        <f t="shared" si="2"/>
        <v>2.6008503251496906</v>
      </c>
    </row>
    <row r="62" spans="24:25" ht="13" x14ac:dyDescent="0.15">
      <c r="X62" s="38">
        <v>900</v>
      </c>
      <c r="Y62" s="26">
        <f t="shared" si="2"/>
        <v>2.6132882546650436</v>
      </c>
    </row>
    <row r="63" spans="24:25" ht="13" x14ac:dyDescent="0.15">
      <c r="X63" s="38">
        <v>915</v>
      </c>
      <c r="Y63" s="26">
        <f t="shared" si="2"/>
        <v>2.6255457711948331</v>
      </c>
    </row>
    <row r="64" spans="24:25" ht="13" x14ac:dyDescent="0.15">
      <c r="X64" s="38">
        <v>930</v>
      </c>
      <c r="Y64" s="26">
        <f t="shared" si="2"/>
        <v>2.6376254998769717</v>
      </c>
    </row>
    <row r="65" spans="24:25" ht="13" x14ac:dyDescent="0.15">
      <c r="X65" s="38">
        <v>945</v>
      </c>
      <c r="Y65" s="26">
        <f t="shared" si="2"/>
        <v>2.6495300276516689</v>
      </c>
    </row>
    <row r="66" spans="24:25" ht="13" x14ac:dyDescent="0.15">
      <c r="X66" s="38">
        <v>960</v>
      </c>
      <c r="Y66" s="26">
        <f t="shared" si="2"/>
        <v>2.6612619038172349</v>
      </c>
    </row>
    <row r="67" spans="24:25" ht="13" x14ac:dyDescent="0.15">
      <c r="X67" s="38">
        <v>975</v>
      </c>
      <c r="Y67" s="26">
        <f t="shared" ref="Y67:Y130" si="3">$B$22-($B$26*EXP(-$B$23*X67))-($B$27*EXP(-$B$24*X67))-($B$28*EXP(-$B$25*X67))</f>
        <v>2.6728236405777954</v>
      </c>
    </row>
    <row r="68" spans="24:25" ht="13" x14ac:dyDescent="0.15">
      <c r="X68" s="38">
        <v>990</v>
      </c>
      <c r="Y68" s="26">
        <f t="shared" si="3"/>
        <v>2.6842177135830481</v>
      </c>
    </row>
    <row r="69" spans="24:25" ht="13" x14ac:dyDescent="0.15">
      <c r="X69" s="38">
        <v>1005</v>
      </c>
      <c r="Y69" s="26">
        <f t="shared" si="3"/>
        <v>2.6954465624601429</v>
      </c>
    </row>
    <row r="70" spans="24:25" ht="13" x14ac:dyDescent="0.15">
      <c r="X70" s="38">
        <v>1020</v>
      </c>
      <c r="Y70" s="26">
        <f t="shared" si="3"/>
        <v>2.7065125913378534</v>
      </c>
    </row>
    <row r="71" spans="24:25" ht="13" x14ac:dyDescent="0.15">
      <c r="X71" s="38">
        <v>1035</v>
      </c>
      <c r="Y71" s="26">
        <f t="shared" si="3"/>
        <v>2.7174181693630883</v>
      </c>
    </row>
    <row r="72" spans="24:25" ht="13" x14ac:dyDescent="0.15">
      <c r="X72" s="38">
        <v>1050</v>
      </c>
      <c r="Y72" s="26">
        <f t="shared" si="3"/>
        <v>2.7281656312099161</v>
      </c>
    </row>
    <row r="73" spans="24:25" ht="13" x14ac:dyDescent="0.15">
      <c r="X73" s="38">
        <v>1065</v>
      </c>
      <c r="Y73" s="26">
        <f t="shared" si="3"/>
        <v>2.7387572775811639</v>
      </c>
    </row>
    <row r="74" spans="24:25" ht="13" x14ac:dyDescent="0.15">
      <c r="X74" s="38">
        <v>1080</v>
      </c>
      <c r="Y74" s="26">
        <f t="shared" si="3"/>
        <v>2.7491953757027234</v>
      </c>
    </row>
    <row r="75" spans="24:25" ht="13" x14ac:dyDescent="0.15">
      <c r="X75" s="38">
        <v>1095</v>
      </c>
      <c r="Y75" s="26">
        <f t="shared" si="3"/>
        <v>2.7594821598106716</v>
      </c>
    </row>
    <row r="76" spans="24:25" ht="13" x14ac:dyDescent="0.15">
      <c r="X76" s="38">
        <v>1110</v>
      </c>
      <c r="Y76" s="26">
        <f t="shared" si="3"/>
        <v>2.7696198316312897</v>
      </c>
    </row>
    <row r="77" spans="24:25" ht="13" x14ac:dyDescent="0.15">
      <c r="X77" s="38">
        <v>1125</v>
      </c>
      <c r="Y77" s="26">
        <f t="shared" si="3"/>
        <v>2.7796105608541097</v>
      </c>
    </row>
    <row r="78" spans="24:25" ht="13" x14ac:dyDescent="0.15">
      <c r="X78" s="38">
        <v>1140</v>
      </c>
      <c r="Y78" s="26">
        <f t="shared" si="3"/>
        <v>2.7894564855980706</v>
      </c>
    </row>
    <row r="79" spans="24:25" ht="13" x14ac:dyDescent="0.15">
      <c r="X79" s="38">
        <v>1155</v>
      </c>
      <c r="Y79" s="26">
        <f t="shared" si="3"/>
        <v>2.799159712870896</v>
      </c>
    </row>
    <row r="80" spans="24:25" ht="13" x14ac:dyDescent="0.15">
      <c r="X80" s="38">
        <v>1170</v>
      </c>
      <c r="Y80" s="26">
        <f t="shared" si="3"/>
        <v>2.80872231902178</v>
      </c>
    </row>
    <row r="81" spans="24:25" ht="13" x14ac:dyDescent="0.15">
      <c r="X81" s="38">
        <v>1185</v>
      </c>
      <c r="Y81" s="26">
        <f t="shared" si="3"/>
        <v>2.8181463501875008</v>
      </c>
    </row>
    <row r="82" spans="24:25" ht="13" x14ac:dyDescent="0.15">
      <c r="X82" s="38">
        <v>1200</v>
      </c>
      <c r="Y82" s="26">
        <f t="shared" si="3"/>
        <v>2.8274338227320239</v>
      </c>
    </row>
    <row r="83" spans="24:25" ht="13" x14ac:dyDescent="0.15">
      <c r="X83" s="38">
        <v>1215</v>
      </c>
      <c r="Y83" s="26">
        <f t="shared" si="3"/>
        <v>2.8365867236797246</v>
      </c>
    </row>
    <row r="84" spans="24:25" ht="13" x14ac:dyDescent="0.15">
      <c r="X84" s="38">
        <v>1230</v>
      </c>
      <c r="Y84" s="26">
        <f t="shared" si="3"/>
        <v>2.8456070111423015</v>
      </c>
    </row>
    <row r="85" spans="24:25" ht="13" x14ac:dyDescent="0.15">
      <c r="X85" s="38">
        <v>1245</v>
      </c>
      <c r="Y85" s="26">
        <f t="shared" si="3"/>
        <v>2.8544966147394728</v>
      </c>
    </row>
    <row r="86" spans="24:25" ht="13" x14ac:dyDescent="0.15">
      <c r="X86" s="38">
        <v>1260</v>
      </c>
      <c r="Y86" s="26">
        <f t="shared" si="3"/>
        <v>2.8632574360135568</v>
      </c>
    </row>
    <row r="87" spans="24:25" ht="13" x14ac:dyDescent="0.15">
      <c r="X87" s="38">
        <v>1275</v>
      </c>
      <c r="Y87" s="26">
        <f t="shared" si="3"/>
        <v>2.871891348838024</v>
      </c>
    </row>
    <row r="88" spans="24:25" ht="13" x14ac:dyDescent="0.15">
      <c r="X88" s="38">
        <v>1290</v>
      </c>
      <c r="Y88" s="26">
        <f t="shared" si="3"/>
        <v>2.8804001998200937</v>
      </c>
    </row>
    <row r="89" spans="24:25" ht="13" x14ac:dyDescent="0.15">
      <c r="X89" s="38">
        <v>1305</v>
      </c>
      <c r="Y89" s="26">
        <f t="shared" si="3"/>
        <v>2.88878580869748</v>
      </c>
    </row>
    <row r="90" spans="24:25" ht="13" x14ac:dyDescent="0.15">
      <c r="X90" s="38">
        <v>1320</v>
      </c>
      <c r="Y90" s="26">
        <f t="shared" si="3"/>
        <v>2.8970499687293652</v>
      </c>
    </row>
    <row r="91" spans="24:25" ht="13" x14ac:dyDescent="0.15">
      <c r="X91" s="38">
        <v>1335</v>
      </c>
      <c r="Y91" s="26">
        <f t="shared" si="3"/>
        <v>2.9051944470816755</v>
      </c>
    </row>
    <row r="92" spans="24:25" ht="13" x14ac:dyDescent="0.15">
      <c r="X92" s="38">
        <v>1350</v>
      </c>
      <c r="Y92" s="26">
        <f t="shared" si="3"/>
        <v>2.9132209852067668</v>
      </c>
    </row>
    <row r="93" spans="24:25" ht="13" x14ac:dyDescent="0.15">
      <c r="X93" s="38">
        <v>1365</v>
      </c>
      <c r="Y93" s="26">
        <f t="shared" si="3"/>
        <v>2.921131299217568</v>
      </c>
    </row>
    <row r="94" spans="24:25" ht="13" x14ac:dyDescent="0.15">
      <c r="X94" s="38">
        <v>1380</v>
      </c>
      <c r="Y94" s="26">
        <f t="shared" si="3"/>
        <v>2.928927080256293</v>
      </c>
    </row>
    <row r="95" spans="24:25" ht="13" x14ac:dyDescent="0.15">
      <c r="X95" s="38">
        <v>1395</v>
      </c>
      <c r="Y95" s="26">
        <f t="shared" si="3"/>
        <v>2.9366099948577826</v>
      </c>
    </row>
    <row r="96" spans="24:25" ht="13" x14ac:dyDescent="0.15">
      <c r="X96" s="38">
        <v>1410</v>
      </c>
      <c r="Y96" s="26">
        <f t="shared" si="3"/>
        <v>2.9441816853075577</v>
      </c>
    </row>
    <row r="97" spans="24:25" ht="13" x14ac:dyDescent="0.15">
      <c r="X97" s="38">
        <v>1425</v>
      </c>
      <c r="Y97" s="26">
        <f t="shared" si="3"/>
        <v>2.951643769994666</v>
      </c>
    </row>
    <row r="98" spans="24:25" ht="13" x14ac:dyDescent="0.15">
      <c r="X98" s="38">
        <v>1440</v>
      </c>
      <c r="Y98" s="26">
        <f t="shared" si="3"/>
        <v>2.9589978437593958</v>
      </c>
    </row>
    <row r="99" spans="24:25" ht="13" x14ac:dyDescent="0.15">
      <c r="X99" s="38">
        <v>1455</v>
      </c>
      <c r="Y99" s="26">
        <f t="shared" si="3"/>
        <v>2.9662454782359262</v>
      </c>
    </row>
    <row r="100" spans="24:25" ht="13" x14ac:dyDescent="0.15">
      <c r="X100" s="38">
        <v>1470</v>
      </c>
      <c r="Y100" s="26">
        <f t="shared" si="3"/>
        <v>2.9733882221899881</v>
      </c>
    </row>
    <row r="101" spans="24:25" ht="13" x14ac:dyDescent="0.15">
      <c r="X101" s="38">
        <v>1485</v>
      </c>
      <c r="Y101" s="26">
        <f t="shared" si="3"/>
        <v>2.9804276018516305</v>
      </c>
    </row>
    <row r="102" spans="24:25" ht="13" x14ac:dyDescent="0.15">
      <c r="X102" s="38">
        <v>1500</v>
      </c>
      <c r="Y102" s="26">
        <f t="shared" si="3"/>
        <v>2.9873651212431147</v>
      </c>
    </row>
    <row r="103" spans="24:25" ht="13" x14ac:dyDescent="0.15">
      <c r="X103" s="38">
        <v>1515</v>
      </c>
      <c r="Y103" s="26">
        <f t="shared" si="3"/>
        <v>2.9942022625020668</v>
      </c>
    </row>
    <row r="104" spans="24:25" ht="13" x14ac:dyDescent="0.15">
      <c r="X104" s="38">
        <v>1530</v>
      </c>
      <c r="Y104" s="26">
        <f t="shared" si="3"/>
        <v>3.0009404861999087</v>
      </c>
    </row>
    <row r="105" spans="24:25" ht="13" x14ac:dyDescent="0.15">
      <c r="X105" s="38">
        <v>1545</v>
      </c>
      <c r="Y105" s="26">
        <f t="shared" si="3"/>
        <v>3.007581231655668</v>
      </c>
    </row>
    <row r="106" spans="24:25" ht="13" x14ac:dyDescent="0.15">
      <c r="X106" s="38">
        <v>1560</v>
      </c>
      <c r="Y106" s="26">
        <f t="shared" si="3"/>
        <v>3.0141259172452068</v>
      </c>
    </row>
    <row r="107" spans="24:25" ht="13" x14ac:dyDescent="0.15">
      <c r="X107" s="38">
        <v>1575</v>
      </c>
      <c r="Y107" s="26">
        <f t="shared" si="3"/>
        <v>3.0205759407059718</v>
      </c>
    </row>
    <row r="108" spans="24:25" ht="13" x14ac:dyDescent="0.15">
      <c r="X108" s="38">
        <v>1590</v>
      </c>
      <c r="Y108" s="26">
        <f t="shared" si="3"/>
        <v>3.0269326794372882</v>
      </c>
    </row>
    <row r="109" spans="24:25" ht="13" x14ac:dyDescent="0.15">
      <c r="X109" s="38">
        <v>1605</v>
      </c>
      <c r="Y109" s="26">
        <f t="shared" si="3"/>
        <v>3.0331974907963053</v>
      </c>
    </row>
    <row r="110" spans="24:25" ht="13" x14ac:dyDescent="0.15">
      <c r="X110" s="38">
        <v>1620</v>
      </c>
      <c r="Y110" s="26">
        <f t="shared" si="3"/>
        <v>3.0393717123896096</v>
      </c>
    </row>
    <row r="111" spans="24:25" ht="13" x14ac:dyDescent="0.15">
      <c r="X111" s="38">
        <v>1635</v>
      </c>
      <c r="Y111" s="26">
        <f t="shared" si="3"/>
        <v>3.0454566623606292</v>
      </c>
    </row>
    <row r="112" spans="24:25" ht="13" x14ac:dyDescent="0.15">
      <c r="X112" s="38">
        <v>1650</v>
      </c>
      <c r="Y112" s="26">
        <f t="shared" si="3"/>
        <v>3.05145363967282</v>
      </c>
    </row>
    <row r="113" spans="24:25" ht="13" x14ac:dyDescent="0.15">
      <c r="X113" s="38">
        <v>1665</v>
      </c>
      <c r="Y113" s="26">
        <f t="shared" si="3"/>
        <v>3.0573639243887607</v>
      </c>
    </row>
    <row r="114" spans="24:25" ht="13" x14ac:dyDescent="0.15">
      <c r="X114" s="38">
        <v>1680</v>
      </c>
      <c r="Y114" s="26">
        <f t="shared" si="3"/>
        <v>3.0631887779451663</v>
      </c>
    </row>
    <row r="115" spans="24:25" ht="13" x14ac:dyDescent="0.15">
      <c r="X115" s="38">
        <v>1695</v>
      </c>
      <c r="Y115" s="26">
        <f t="shared" si="3"/>
        <v>3.0689294434239152</v>
      </c>
    </row>
    <row r="116" spans="24:25" ht="13" x14ac:dyDescent="0.15">
      <c r="X116" s="38">
        <v>1710</v>
      </c>
      <c r="Y116" s="26">
        <f t="shared" si="3"/>
        <v>3.0745871458191196</v>
      </c>
    </row>
    <row r="117" spans="24:25" ht="13" x14ac:dyDescent="0.15">
      <c r="X117" s="38">
        <v>1725</v>
      </c>
      <c r="Y117" s="26">
        <f t="shared" si="3"/>
        <v>3.0801630923003183</v>
      </c>
    </row>
    <row r="118" spans="24:25" ht="13" x14ac:dyDescent="0.15">
      <c r="X118" s="38">
        <v>1740</v>
      </c>
      <c r="Y118" s="26">
        <f t="shared" si="3"/>
        <v>3.0856584724718399</v>
      </c>
    </row>
    <row r="119" spans="24:25" ht="13" x14ac:dyDescent="0.15">
      <c r="X119" s="38">
        <v>1755</v>
      </c>
      <c r="Y119" s="26">
        <f t="shared" si="3"/>
        <v>3.0910744586283849</v>
      </c>
    </row>
    <row r="120" spans="24:25" ht="13" x14ac:dyDescent="0.15">
      <c r="X120" s="38">
        <v>1770</v>
      </c>
      <c r="Y120" s="26">
        <f t="shared" si="3"/>
        <v>3.0964122060068995</v>
      </c>
    </row>
    <row r="121" spans="24:25" ht="13" x14ac:dyDescent="0.15">
      <c r="X121" s="38">
        <v>1785</v>
      </c>
      <c r="Y121" s="26">
        <f t="shared" si="3"/>
        <v>3.1016728530347724</v>
      </c>
    </row>
    <row r="122" spans="24:25" ht="13" x14ac:dyDescent="0.15">
      <c r="X122" s="38">
        <v>1800</v>
      </c>
      <c r="Y122" s="26">
        <f t="shared" si="3"/>
        <v>3.1068575215744296</v>
      </c>
    </row>
    <row r="123" spans="24:25" ht="13" x14ac:dyDescent="0.15">
      <c r="X123" s="38">
        <v>1815</v>
      </c>
      <c r="Y123" s="26">
        <f t="shared" si="3"/>
        <v>3.1119673171643676</v>
      </c>
    </row>
    <row r="124" spans="24:25" ht="13" x14ac:dyDescent="0.15">
      <c r="X124" s="38">
        <v>1830</v>
      </c>
      <c r="Y124" s="26">
        <f t="shared" si="3"/>
        <v>3.1170033292566783</v>
      </c>
    </row>
    <row r="125" spans="24:25" ht="13" x14ac:dyDescent="0.15">
      <c r="X125" s="38">
        <v>1845</v>
      </c>
      <c r="Y125" s="26">
        <f t="shared" si="3"/>
        <v>3.1219666314511132</v>
      </c>
    </row>
    <row r="126" spans="24:25" ht="13" x14ac:dyDescent="0.15">
      <c r="X126" s="38">
        <v>1860</v>
      </c>
      <c r="Y126" s="26">
        <f t="shared" si="3"/>
        <v>3.126858281725756</v>
      </c>
    </row>
    <row r="127" spans="24:25" ht="13" x14ac:dyDescent="0.15">
      <c r="X127" s="38">
        <v>1875</v>
      </c>
      <c r="Y127" s="26">
        <f t="shared" si="3"/>
        <v>3.131679322664322</v>
      </c>
    </row>
    <row r="128" spans="24:25" ht="13" x14ac:dyDescent="0.15">
      <c r="X128" s="38">
        <v>1890</v>
      </c>
      <c r="Y128" s="26">
        <f t="shared" si="3"/>
        <v>3.1364307816801595</v>
      </c>
    </row>
    <row r="129" spans="24:25" ht="13" x14ac:dyDescent="0.15">
      <c r="X129" s="38">
        <v>1905</v>
      </c>
      <c r="Y129" s="26">
        <f t="shared" si="3"/>
        <v>3.1411136712369911</v>
      </c>
    </row>
    <row r="130" spans="24:25" ht="13" x14ac:dyDescent="0.15">
      <c r="X130" s="38">
        <v>1920</v>
      </c>
      <c r="Y130" s="26">
        <f t="shared" si="3"/>
        <v>3.1457289890664413</v>
      </c>
    </row>
    <row r="131" spans="24:25" ht="13" x14ac:dyDescent="0.15">
      <c r="X131" s="38">
        <v>1935</v>
      </c>
      <c r="Y131" s="26">
        <f t="shared" ref="Y131:Y194" si="4">$B$22-($B$26*EXP(-$B$23*X131))-($B$27*EXP(-$B$24*X131))-($B$28*EXP(-$B$25*X131))</f>
        <v>3.1502777183823989</v>
      </c>
    </row>
    <row r="132" spans="24:25" ht="13" x14ac:dyDescent="0.15">
      <c r="X132" s="38">
        <v>1950</v>
      </c>
      <c r="Y132" s="26">
        <f t="shared" si="4"/>
        <v>3.154760828092261</v>
      </c>
    </row>
    <row r="133" spans="24:25" ht="13" x14ac:dyDescent="0.15">
      <c r="X133" s="38">
        <v>1965</v>
      </c>
      <c r="Y133" s="26">
        <f t="shared" si="4"/>
        <v>3.1591792730051038</v>
      </c>
    </row>
    <row r="134" spans="24:25" ht="13" x14ac:dyDescent="0.15">
      <c r="X134" s="38">
        <v>1980</v>
      </c>
      <c r="Y134" s="26">
        <f t="shared" si="4"/>
        <v>3.1635339940368219</v>
      </c>
    </row>
    <row r="135" spans="24:25" ht="13" x14ac:dyDescent="0.15">
      <c r="X135" s="38">
        <v>1995</v>
      </c>
      <c r="Y135" s="26">
        <f t="shared" si="4"/>
        <v>3.1678259184122872</v>
      </c>
    </row>
    <row r="136" spans="24:25" ht="13" x14ac:dyDescent="0.15">
      <c r="X136" s="38">
        <v>2010</v>
      </c>
      <c r="Y136" s="26">
        <f t="shared" si="4"/>
        <v>3.1720559598645615</v>
      </c>
    </row>
    <row r="137" spans="24:25" ht="13" x14ac:dyDescent="0.15">
      <c r="X137" s="38">
        <v>2025</v>
      </c>
      <c r="Y137" s="26">
        <f t="shared" si="4"/>
        <v>3.1762250188312127</v>
      </c>
    </row>
    <row r="138" spans="24:25" ht="13" x14ac:dyDescent="0.15">
      <c r="X138" s="38">
        <v>2040</v>
      </c>
      <c r="Y138" s="26">
        <f t="shared" si="4"/>
        <v>3.1803339826477712</v>
      </c>
    </row>
    <row r="139" spans="24:25" ht="13" x14ac:dyDescent="0.15">
      <c r="X139" s="38">
        <v>2055</v>
      </c>
      <c r="Y139" s="26">
        <f t="shared" si="4"/>
        <v>3.1843837257383827</v>
      </c>
    </row>
    <row r="140" spans="24:25" ht="13" x14ac:dyDescent="0.15">
      <c r="X140" s="38">
        <v>2070</v>
      </c>
      <c r="Y140" s="26">
        <f t="shared" si="4"/>
        <v>3.1883751098036663</v>
      </c>
    </row>
    <row r="141" spans="24:25" ht="13" x14ac:dyDescent="0.15">
      <c r="X141" s="38">
        <v>2085</v>
      </c>
      <c r="Y141" s="26">
        <f t="shared" si="4"/>
        <v>3.1923089840058632</v>
      </c>
    </row>
    <row r="142" spans="24:25" ht="13" x14ac:dyDescent="0.15">
      <c r="X142" s="38">
        <v>2100</v>
      </c>
      <c r="Y142" s="26">
        <f t="shared" si="4"/>
        <v>3.1961861851512721</v>
      </c>
    </row>
    <row r="143" spans="24:25" ht="13" x14ac:dyDescent="0.15">
      <c r="X143" s="38">
        <v>2115</v>
      </c>
      <c r="Y143" s="26">
        <f t="shared" si="4"/>
        <v>3.2000075378700386</v>
      </c>
    </row>
    <row r="144" spans="24:25" ht="13" x14ac:dyDescent="0.15">
      <c r="X144" s="38">
        <v>2130</v>
      </c>
      <c r="Y144" s="26">
        <f t="shared" si="4"/>
        <v>3.2037738547933277</v>
      </c>
    </row>
    <row r="145" spans="24:25" ht="13" x14ac:dyDescent="0.15">
      <c r="X145" s="38">
        <v>2145</v>
      </c>
      <c r="Y145" s="26">
        <f t="shared" si="4"/>
        <v>3.2074859367279203</v>
      </c>
    </row>
    <row r="146" spans="24:25" ht="13" x14ac:dyDescent="0.15">
      <c r="X146" s="38">
        <v>2160</v>
      </c>
      <c r="Y146" s="26">
        <f t="shared" si="4"/>
        <v>3.2111445728282622</v>
      </c>
    </row>
    <row r="147" spans="24:25" ht="13" x14ac:dyDescent="0.15">
      <c r="X147" s="38">
        <v>2175</v>
      </c>
      <c r="Y147" s="26">
        <f t="shared" si="4"/>
        <v>3.2147505407660173</v>
      </c>
    </row>
    <row r="148" spans="24:25" ht="13" x14ac:dyDescent="0.15">
      <c r="X148" s="38">
        <v>2190</v>
      </c>
      <c r="Y148" s="26">
        <f t="shared" si="4"/>
        <v>3.2183046068971501</v>
      </c>
    </row>
    <row r="149" spans="24:25" ht="13" x14ac:dyDescent="0.15">
      <c r="X149" s="38">
        <v>2205</v>
      </c>
      <c r="Y149" s="26">
        <f t="shared" si="4"/>
        <v>3.221807526426578</v>
      </c>
    </row>
    <row r="150" spans="24:25" ht="13" x14ac:dyDescent="0.15">
      <c r="X150" s="38">
        <v>2220</v>
      </c>
      <c r="Y150" s="26">
        <f t="shared" si="4"/>
        <v>3.2252600435704242</v>
      </c>
    </row>
    <row r="151" spans="24:25" ht="13" x14ac:dyDescent="0.15">
      <c r="X151" s="38">
        <v>2235</v>
      </c>
      <c r="Y151" s="26">
        <f t="shared" si="4"/>
        <v>3.2286628917159188</v>
      </c>
    </row>
    <row r="152" spans="24:25" ht="13" x14ac:dyDescent="0.15">
      <c r="X152" s="38">
        <v>2250</v>
      </c>
      <c r="Y152" s="26">
        <f t="shared" si="4"/>
        <v>3.2320167935789588</v>
      </c>
    </row>
    <row r="153" spans="24:25" ht="13" x14ac:dyDescent="0.15">
      <c r="X153" s="38">
        <v>2265</v>
      </c>
      <c r="Y153" s="26">
        <f t="shared" si="4"/>
        <v>3.2353224613593934</v>
      </c>
    </row>
    <row r="154" spans="24:25" ht="13" x14ac:dyDescent="0.15">
      <c r="X154" s="38">
        <v>2280</v>
      </c>
      <c r="Y154" s="26">
        <f t="shared" si="4"/>
        <v>3.2385805968940327</v>
      </c>
    </row>
    <row r="155" spans="24:25" ht="13" x14ac:dyDescent="0.15">
      <c r="X155" s="38">
        <v>2295</v>
      </c>
      <c r="Y155" s="26">
        <f t="shared" si="4"/>
        <v>3.2417918918074413</v>
      </c>
    </row>
    <row r="156" spans="24:25" ht="13" x14ac:dyDescent="0.15">
      <c r="X156" s="38">
        <v>2310</v>
      </c>
      <c r="Y156" s="26">
        <f t="shared" si="4"/>
        <v>3.2449570276605346</v>
      </c>
    </row>
    <row r="157" spans="24:25" ht="13" x14ac:dyDescent="0.15">
      <c r="X157" s="38">
        <v>2325</v>
      </c>
      <c r="Y157" s="26">
        <f t="shared" si="4"/>
        <v>3.2480766760970097</v>
      </c>
    </row>
    <row r="158" spans="24:25" ht="13" x14ac:dyDescent="0.15">
      <c r="X158" s="38">
        <v>2340</v>
      </c>
      <c r="Y158" s="26">
        <f t="shared" si="4"/>
        <v>3.2511514989876495</v>
      </c>
    </row>
    <row r="159" spans="24:25" ht="13" x14ac:dyDescent="0.15">
      <c r="X159" s="38">
        <v>2355</v>
      </c>
      <c r="Y159" s="26">
        <f t="shared" si="4"/>
        <v>3.2541821485725269</v>
      </c>
    </row>
    <row r="160" spans="24:25" ht="13" x14ac:dyDescent="0.15">
      <c r="X160" s="38">
        <v>2370</v>
      </c>
      <c r="Y160" s="26">
        <f t="shared" si="4"/>
        <v>3.2571692676011361</v>
      </c>
    </row>
    <row r="161" spans="24:25" ht="13" x14ac:dyDescent="0.15">
      <c r="X161" s="38">
        <v>2385</v>
      </c>
      <c r="Y161" s="26">
        <f t="shared" si="4"/>
        <v>3.2601134894704922</v>
      </c>
    </row>
    <row r="162" spans="24:25" ht="13" x14ac:dyDescent="0.15">
      <c r="X162" s="38">
        <v>2400</v>
      </c>
      <c r="Y162" s="26">
        <f t="shared" si="4"/>
        <v>3.2630154383612107</v>
      </c>
    </row>
    <row r="163" spans="24:25" ht="13" x14ac:dyDescent="0.15">
      <c r="X163" s="38">
        <v>2415</v>
      </c>
      <c r="Y163" s="26">
        <f t="shared" si="4"/>
        <v>3.2658757293716176</v>
      </c>
    </row>
    <row r="164" spans="24:25" ht="13" x14ac:dyDescent="0.15">
      <c r="X164" s="38">
        <v>2430</v>
      </c>
      <c r="Y164" s="26">
        <f t="shared" si="4"/>
        <v>3.2686949686499034</v>
      </c>
    </row>
    <row r="165" spans="24:25" ht="13" x14ac:dyDescent="0.15">
      <c r="X165" s="38">
        <v>2445</v>
      </c>
      <c r="Y165" s="26">
        <f t="shared" si="4"/>
        <v>3.2714737535243517</v>
      </c>
    </row>
    <row r="166" spans="24:25" ht="13" x14ac:dyDescent="0.15">
      <c r="X166" s="38">
        <v>2460</v>
      </c>
      <c r="Y166" s="26">
        <f t="shared" si="4"/>
        <v>3.2742126726316734</v>
      </c>
    </row>
    <row r="167" spans="24:25" ht="13" x14ac:dyDescent="0.15">
      <c r="X167" s="38">
        <v>2475</v>
      </c>
      <c r="Y167" s="26">
        <f t="shared" si="4"/>
        <v>3.2769123060434824</v>
      </c>
    </row>
    <row r="168" spans="24:25" ht="13" x14ac:dyDescent="0.15">
      <c r="X168" s="38">
        <v>2490</v>
      </c>
      <c r="Y168" s="26">
        <f t="shared" si="4"/>
        <v>3.2795732253909193</v>
      </c>
    </row>
    <row r="169" spans="24:25" ht="13" x14ac:dyDescent="0.15">
      <c r="X169" s="38">
        <v>2505</v>
      </c>
      <c r="Y169" s="26">
        <f t="shared" si="4"/>
        <v>3.2821959939874672</v>
      </c>
    </row>
    <row r="170" spans="24:25" ht="13" x14ac:dyDescent="0.15">
      <c r="X170" s="38">
        <v>2520</v>
      </c>
      <c r="Y170" s="26">
        <f t="shared" si="4"/>
        <v>3.2847811669499807</v>
      </c>
    </row>
    <row r="171" spans="24:25" ht="13" x14ac:dyDescent="0.15">
      <c r="X171" s="38">
        <v>2535</v>
      </c>
      <c r="Y171" s="26">
        <f t="shared" si="4"/>
        <v>3.2873292913179499</v>
      </c>
    </row>
    <row r="172" spans="24:25" ht="13" x14ac:dyDescent="0.15">
      <c r="X172" s="38">
        <v>2550</v>
      </c>
      <c r="Y172" s="26">
        <f t="shared" si="4"/>
        <v>3.2898409061710403</v>
      </c>
    </row>
    <row r="173" spans="24:25" ht="13" x14ac:dyDescent="0.15">
      <c r="X173" s="38">
        <v>2565</v>
      </c>
      <c r="Y173" s="26">
        <f t="shared" si="4"/>
        <v>3.2923165427449002</v>
      </c>
    </row>
    <row r="174" spans="24:25" ht="13" x14ac:dyDescent="0.15">
      <c r="X174" s="38">
        <v>2580</v>
      </c>
      <c r="Y174" s="26">
        <f t="shared" si="4"/>
        <v>3.2947567245453113</v>
      </c>
    </row>
    <row r="175" spans="24:25" ht="13" x14ac:dyDescent="0.15">
      <c r="X175" s="38">
        <v>2595</v>
      </c>
      <c r="Y175" s="26">
        <f t="shared" si="4"/>
        <v>3.2971619674606565</v>
      </c>
    </row>
    <row r="176" spans="24:25" ht="13" x14ac:dyDescent="0.15">
      <c r="X176" s="38">
        <v>2610</v>
      </c>
      <c r="Y176" s="26">
        <f t="shared" si="4"/>
        <v>3.2995327798727585</v>
      </c>
    </row>
    <row r="177" spans="24:25" ht="13" x14ac:dyDescent="0.15">
      <c r="X177" s="38">
        <v>2625</v>
      </c>
      <c r="Y177" s="26">
        <f t="shared" si="4"/>
        <v>3.3018696627661086</v>
      </c>
    </row>
    <row r="178" spans="24:25" ht="13" x14ac:dyDescent="0.15">
      <c r="X178" s="38">
        <v>2640</v>
      </c>
      <c r="Y178" s="26">
        <f t="shared" si="4"/>
        <v>3.3041731098355012</v>
      </c>
    </row>
    <row r="179" spans="24:25" ht="13" x14ac:dyDescent="0.15">
      <c r="X179" s="38">
        <v>2655</v>
      </c>
      <c r="Y179" s="26">
        <f t="shared" si="4"/>
        <v>3.306443607592108</v>
      </c>
    </row>
    <row r="180" spans="24:25" ht="13" x14ac:dyDescent="0.15">
      <c r="X180" s="38">
        <v>2670</v>
      </c>
      <c r="Y180" s="26">
        <f t="shared" si="4"/>
        <v>3.3086816354679973</v>
      </c>
    </row>
    <row r="181" spans="24:25" ht="13" x14ac:dyDescent="0.15">
      <c r="X181" s="38">
        <v>2685</v>
      </c>
      <c r="Y181" s="26">
        <f t="shared" si="4"/>
        <v>3.3108876659191484</v>
      </c>
    </row>
    <row r="182" spans="24:25" ht="13" x14ac:dyDescent="0.15">
      <c r="X182" s="38">
        <v>2700</v>
      </c>
      <c r="Y182" s="26">
        <f t="shared" si="4"/>
        <v>3.3130621645269569</v>
      </c>
    </row>
    <row r="183" spans="24:25" ht="13" x14ac:dyDescent="0.15">
      <c r="X183" s="38">
        <v>2715</v>
      </c>
      <c r="Y183" s="26">
        <f t="shared" si="4"/>
        <v>3.3152055900982598</v>
      </c>
    </row>
    <row r="184" spans="24:25" ht="13" x14ac:dyDescent="0.15">
      <c r="X184" s="38">
        <v>2730</v>
      </c>
      <c r="Y184" s="26">
        <f t="shared" si="4"/>
        <v>3.3173183947639169</v>
      </c>
    </row>
    <row r="185" spans="24:25" ht="13" x14ac:dyDescent="0.15">
      <c r="X185" s="38">
        <v>2745</v>
      </c>
      <c r="Y185" s="26">
        <f t="shared" si="4"/>
        <v>3.3194010240759484</v>
      </c>
    </row>
    <row r="186" spans="24:25" ht="13" x14ac:dyDescent="0.15">
      <c r="X186" s="38">
        <v>2760</v>
      </c>
      <c r="Y186" s="26">
        <f t="shared" si="4"/>
        <v>3.3214539171032609</v>
      </c>
    </row>
    <row r="187" spans="24:25" ht="13" x14ac:dyDescent="0.15">
      <c r="X187" s="38">
        <v>2775</v>
      </c>
      <c r="Y187" s="26">
        <f t="shared" si="4"/>
        <v>3.3234775065259843</v>
      </c>
    </row>
    <row r="188" spans="24:25" ht="13" x14ac:dyDescent="0.15">
      <c r="X188" s="38">
        <v>2790</v>
      </c>
      <c r="Y188" s="26">
        <f t="shared" si="4"/>
        <v>3.3254722187284305</v>
      </c>
    </row>
    <row r="189" spans="24:25" ht="13" x14ac:dyDescent="0.15">
      <c r="X189" s="38">
        <v>2805</v>
      </c>
      <c r="Y189" s="26">
        <f t="shared" si="4"/>
        <v>3.3274384738907044</v>
      </c>
    </row>
    <row r="190" spans="24:25" ht="13" x14ac:dyDescent="0.15">
      <c r="X190" s="38">
        <v>2820</v>
      </c>
      <c r="Y190" s="26">
        <f t="shared" si="4"/>
        <v>3.3293766860789757</v>
      </c>
    </row>
    <row r="191" spans="24:25" ht="13" x14ac:dyDescent="0.15">
      <c r="X191" s="38">
        <v>2835</v>
      </c>
      <c r="Y191" s="26">
        <f t="shared" si="4"/>
        <v>3.331287263334449</v>
      </c>
    </row>
    <row r="192" spans="24:25" ht="13" x14ac:dyDescent="0.15">
      <c r="X192" s="38">
        <v>2850</v>
      </c>
      <c r="Y192" s="26">
        <f t="shared" si="4"/>
        <v>3.3331706077610228</v>
      </c>
    </row>
    <row r="193" spans="24:25" ht="13" x14ac:dyDescent="0.15">
      <c r="X193" s="38">
        <v>2865</v>
      </c>
      <c r="Y193" s="26">
        <f t="shared" si="4"/>
        <v>3.3350271156116857</v>
      </c>
    </row>
    <row r="194" spans="24:25" ht="13" x14ac:dyDescent="0.15">
      <c r="X194" s="38">
        <v>2880</v>
      </c>
      <c r="Y194" s="26">
        <f t="shared" si="4"/>
        <v>3.3368571773736555</v>
      </c>
    </row>
    <row r="195" spans="24:25" ht="13" x14ac:dyDescent="0.15">
      <c r="X195" s="38">
        <v>2895</v>
      </c>
      <c r="Y195" s="26">
        <f t="shared" ref="Y195:Y258" si="5">$B$22-($B$26*EXP(-$B$23*X195))-($B$27*EXP(-$B$24*X195))-($B$28*EXP(-$B$25*X195))</f>
        <v>3.3386611778522655</v>
      </c>
    </row>
    <row r="196" spans="24:25" ht="13" x14ac:dyDescent="0.15">
      <c r="X196" s="38">
        <v>2910</v>
      </c>
      <c r="Y196" s="26">
        <f t="shared" si="5"/>
        <v>3.3404394962536506</v>
      </c>
    </row>
    <row r="197" spans="24:25" ht="13" x14ac:dyDescent="0.15">
      <c r="X197" s="38">
        <v>2925</v>
      </c>
      <c r="Y197" s="26">
        <f t="shared" si="5"/>
        <v>3.3421925062662119</v>
      </c>
    </row>
    <row r="198" spans="24:25" ht="13" x14ac:dyDescent="0.15">
      <c r="X198" s="38">
        <v>2940</v>
      </c>
      <c r="Y198" s="26">
        <f t="shared" si="5"/>
        <v>3.3439205761409099</v>
      </c>
    </row>
    <row r="199" spans="24:25" ht="13" x14ac:dyDescent="0.15">
      <c r="X199" s="38">
        <v>2955</v>
      </c>
      <c r="Y199" s="26">
        <f t="shared" si="5"/>
        <v>3.3456240687703769</v>
      </c>
    </row>
    <row r="200" spans="24:25" ht="13" x14ac:dyDescent="0.15">
      <c r="X200" s="38">
        <v>2970</v>
      </c>
      <c r="Y200" s="26">
        <f t="shared" si="5"/>
        <v>3.3473033417668931</v>
      </c>
    </row>
    <row r="201" spans="24:25" ht="13" x14ac:dyDescent="0.15">
      <c r="X201" s="38">
        <v>2985</v>
      </c>
      <c r="Y201" s="26">
        <f t="shared" si="5"/>
        <v>3.3489587475392097</v>
      </c>
    </row>
    <row r="202" spans="24:25" ht="13" x14ac:dyDescent="0.15">
      <c r="X202" s="38">
        <v>3000</v>
      </c>
      <c r="Y202" s="26">
        <f t="shared" si="5"/>
        <v>3.350590633368272</v>
      </c>
    </row>
    <row r="203" spans="24:25" ht="13" x14ac:dyDescent="0.15">
      <c r="X203" s="38">
        <v>3015</v>
      </c>
      <c r="Y203" s="26">
        <f t="shared" si="5"/>
        <v>3.3521993414818292</v>
      </c>
    </row>
    <row r="204" spans="24:25" ht="13" x14ac:dyDescent="0.15">
      <c r="X204" s="38">
        <v>3030</v>
      </c>
      <c r="Y204" s="26">
        <f t="shared" si="5"/>
        <v>3.3537852091279641</v>
      </c>
    </row>
    <row r="205" spans="24:25" ht="13" x14ac:dyDescent="0.15">
      <c r="X205" s="38">
        <v>3045</v>
      </c>
      <c r="Y205" s="26">
        <f t="shared" si="5"/>
        <v>3.355348568647547</v>
      </c>
    </row>
    <row r="206" spans="24:25" ht="13" x14ac:dyDescent="0.15">
      <c r="X206" s="38">
        <v>3060</v>
      </c>
      <c r="Y206" s="26">
        <f t="shared" si="5"/>
        <v>3.3568897475456447</v>
      </c>
    </row>
    <row r="207" spans="24:25" ht="13" x14ac:dyDescent="0.15">
      <c r="X207" s="38">
        <v>3075</v>
      </c>
      <c r="Y207" s="26">
        <f t="shared" si="5"/>
        <v>3.3584090685618815</v>
      </c>
    </row>
    <row r="208" spans="24:25" ht="13" x14ac:dyDescent="0.15">
      <c r="X208" s="38">
        <v>3090</v>
      </c>
      <c r="Y208" s="26">
        <f t="shared" si="5"/>
        <v>3.3599068497397786</v>
      </c>
    </row>
    <row r="209" spans="24:25" ht="13" x14ac:dyDescent="0.15">
      <c r="X209" s="38">
        <v>3105</v>
      </c>
      <c r="Y209" s="26">
        <f t="shared" si="5"/>
        <v>3.3613834044950917</v>
      </c>
    </row>
    <row r="210" spans="24:25" ht="13" x14ac:dyDescent="0.15">
      <c r="X210" s="38">
        <v>3120</v>
      </c>
      <c r="Y210" s="26">
        <f t="shared" si="5"/>
        <v>3.3628390416831424</v>
      </c>
    </row>
    <row r="211" spans="24:25" ht="13" x14ac:dyDescent="0.15">
      <c r="X211" s="38">
        <v>3135</v>
      </c>
      <c r="Y211" s="26">
        <f t="shared" si="5"/>
        <v>3.3642740656651799</v>
      </c>
    </row>
    <row r="212" spans="24:25" ht="13" x14ac:dyDescent="0.15">
      <c r="X212" s="38">
        <v>3150</v>
      </c>
      <c r="Y212" s="26">
        <f t="shared" si="5"/>
        <v>3.3656887763737684</v>
      </c>
    </row>
    <row r="213" spans="24:25" ht="13" x14ac:dyDescent="0.15">
      <c r="X213" s="38">
        <v>3165</v>
      </c>
      <c r="Y213" s="26">
        <f t="shared" si="5"/>
        <v>3.3670834693772358</v>
      </c>
    </row>
    <row r="214" spans="24:25" ht="13" x14ac:dyDescent="0.15">
      <c r="X214" s="38">
        <v>3180</v>
      </c>
      <c r="Y214" s="26">
        <f t="shared" si="5"/>
        <v>3.3684584359431655</v>
      </c>
    </row>
    <row r="215" spans="24:25" ht="13" x14ac:dyDescent="0.15">
      <c r="X215" s="38">
        <v>3195</v>
      </c>
      <c r="Y215" s="26">
        <f t="shared" si="5"/>
        <v>3.3698139631009862</v>
      </c>
    </row>
    <row r="216" spans="24:25" ht="13" x14ac:dyDescent="0.15">
      <c r="X216" s="38">
        <v>3210</v>
      </c>
      <c r="Y216" s="26">
        <f t="shared" si="5"/>
        <v>3.3711503337036337</v>
      </c>
    </row>
    <row r="217" spans="24:25" ht="13" x14ac:dyDescent="0.15">
      <c r="X217" s="38">
        <v>3225</v>
      </c>
      <c r="Y217" s="26">
        <f t="shared" si="5"/>
        <v>3.3724678264883234</v>
      </c>
    </row>
    <row r="218" spans="24:25" ht="13" x14ac:dyDescent="0.15">
      <c r="X218" s="38">
        <v>3240</v>
      </c>
      <c r="Y218" s="26">
        <f t="shared" si="5"/>
        <v>3.3737667161364389</v>
      </c>
    </row>
    <row r="219" spans="24:25" ht="13" x14ac:dyDescent="0.15">
      <c r="X219" s="38">
        <v>3255</v>
      </c>
      <c r="Y219" s="26">
        <f t="shared" si="5"/>
        <v>3.3750472733325445</v>
      </c>
    </row>
    <row r="220" spans="24:25" ht="13" x14ac:dyDescent="0.15">
      <c r="X220" s="38">
        <v>3270</v>
      </c>
      <c r="Y220" s="26">
        <f t="shared" si="5"/>
        <v>3.376309764822544</v>
      </c>
    </row>
    <row r="221" spans="24:25" ht="13" x14ac:dyDescent="0.15">
      <c r="X221" s="38">
        <v>3285</v>
      </c>
      <c r="Y221" s="26">
        <f t="shared" si="5"/>
        <v>3.3775544534709905</v>
      </c>
    </row>
    <row r="222" spans="24:25" ht="13" x14ac:dyDescent="0.15">
      <c r="X222" s="38">
        <v>3300</v>
      </c>
      <c r="Y222" s="26">
        <f t="shared" si="5"/>
        <v>3.3787815983175626</v>
      </c>
    </row>
    <row r="223" spans="24:25" ht="13" x14ac:dyDescent="0.15">
      <c r="X223" s="38">
        <v>3315</v>
      </c>
      <c r="Y223" s="26">
        <f t="shared" si="5"/>
        <v>3.3799914546327186</v>
      </c>
    </row>
    <row r="224" spans="24:25" ht="13" x14ac:dyDescent="0.15">
      <c r="X224" s="38">
        <v>3330</v>
      </c>
      <c r="Y224" s="26">
        <f t="shared" si="5"/>
        <v>3.3811842739725444</v>
      </c>
    </row>
    <row r="225" spans="24:25" ht="13" x14ac:dyDescent="0.15">
      <c r="X225" s="38">
        <v>3345</v>
      </c>
      <c r="Y225" s="26">
        <f t="shared" si="5"/>
        <v>3.3823603042327965</v>
      </c>
    </row>
    <row r="226" spans="24:25" ht="13" x14ac:dyDescent="0.15">
      <c r="X226" s="38">
        <v>3360</v>
      </c>
      <c r="Y226" s="26">
        <f t="shared" si="5"/>
        <v>3.3835197897021647</v>
      </c>
    </row>
    <row r="227" spans="24:25" ht="13" x14ac:dyDescent="0.15">
      <c r="X227" s="38">
        <v>3375</v>
      </c>
      <c r="Y227" s="26">
        <f t="shared" si="5"/>
        <v>3.3846629711147562</v>
      </c>
    </row>
    <row r="228" spans="24:25" ht="13" x14ac:dyDescent="0.15">
      <c r="X228" s="38">
        <v>3390</v>
      </c>
      <c r="Y228" s="26">
        <f t="shared" si="5"/>
        <v>3.3857900857018226</v>
      </c>
    </row>
    <row r="229" spans="24:25" ht="13" x14ac:dyDescent="0.15">
      <c r="X229" s="38">
        <v>3405</v>
      </c>
      <c r="Y229" s="26">
        <f t="shared" si="5"/>
        <v>3.386901367242718</v>
      </c>
    </row>
    <row r="230" spans="24:25" ht="13" x14ac:dyDescent="0.15">
      <c r="X230" s="38">
        <v>3420</v>
      </c>
      <c r="Y230" s="26">
        <f t="shared" si="5"/>
        <v>3.3879970461151387</v>
      </c>
    </row>
    <row r="231" spans="24:25" ht="13" x14ac:dyDescent="0.15">
      <c r="X231" s="38">
        <v>3435</v>
      </c>
      <c r="Y231" s="26">
        <f t="shared" si="5"/>
        <v>3.3890773493446131</v>
      </c>
    </row>
    <row r="232" spans="24:25" ht="13" x14ac:dyDescent="0.15">
      <c r="X232" s="38">
        <v>3450</v>
      </c>
      <c r="Y232" s="26">
        <f t="shared" si="5"/>
        <v>3.3901425006532797</v>
      </c>
    </row>
    <row r="233" spans="24:25" ht="13" x14ac:dyDescent="0.15">
      <c r="X233" s="38">
        <v>3465</v>
      </c>
      <c r="Y233" s="26">
        <f t="shared" si="5"/>
        <v>3.3911927205079531</v>
      </c>
    </row>
    <row r="234" spans="24:25" ht="13" x14ac:dyDescent="0.15">
      <c r="X234" s="38">
        <v>3480</v>
      </c>
      <c r="Y234" s="26">
        <f t="shared" si="5"/>
        <v>3.3922282261674948</v>
      </c>
    </row>
    <row r="235" spans="24:25" ht="13" x14ac:dyDescent="0.15">
      <c r="X235" s="38">
        <v>3495</v>
      </c>
      <c r="Y235" s="26">
        <f t="shared" si="5"/>
        <v>3.3932492317294853</v>
      </c>
    </row>
    <row r="236" spans="24:25" ht="13" x14ac:dyDescent="0.15">
      <c r="X236" s="38">
        <v>3510</v>
      </c>
      <c r="Y236" s="26">
        <f t="shared" si="5"/>
        <v>3.3942559481762284</v>
      </c>
    </row>
    <row r="237" spans="24:25" ht="13" x14ac:dyDescent="0.15">
      <c r="X237" s="38">
        <v>3525</v>
      </c>
      <c r="Y237" s="26">
        <f t="shared" si="5"/>
        <v>3.3952485834200798</v>
      </c>
    </row>
    <row r="238" spans="24:25" ht="13" x14ac:dyDescent="0.15">
      <c r="X238" s="38">
        <v>3540</v>
      </c>
      <c r="Y238" s="26">
        <f t="shared" si="5"/>
        <v>3.3962273423481149</v>
      </c>
    </row>
    <row r="239" spans="24:25" ht="13" x14ac:dyDescent="0.15">
      <c r="X239" s="38">
        <v>3555</v>
      </c>
      <c r="Y239" s="26">
        <f t="shared" si="5"/>
        <v>3.3971924268661491</v>
      </c>
    </row>
    <row r="240" spans="24:25" ht="13" x14ac:dyDescent="0.15">
      <c r="X240" s="38">
        <v>3570</v>
      </c>
      <c r="Y240" s="26">
        <f t="shared" si="5"/>
        <v>3.3981440359421207</v>
      </c>
    </row>
    <row r="241" spans="24:25" ht="13" x14ac:dyDescent="0.15">
      <c r="X241" s="38">
        <v>3585</v>
      </c>
      <c r="Y241" s="26">
        <f t="shared" si="5"/>
        <v>3.3990823656488347</v>
      </c>
    </row>
    <row r="242" spans="24:25" ht="13" x14ac:dyDescent="0.15">
      <c r="X242" s="38">
        <v>3600</v>
      </c>
      <c r="Y242" s="26">
        <f t="shared" si="5"/>
        <v>3.400007609206094</v>
      </c>
    </row>
    <row r="243" spans="24:25" ht="13" x14ac:dyDescent="0.15">
      <c r="X243" s="38">
        <v>3615</v>
      </c>
      <c r="Y243" s="26">
        <f t="shared" si="5"/>
        <v>3.4009199570222082</v>
      </c>
    </row>
    <row r="244" spans="24:25" ht="13" x14ac:dyDescent="0.15">
      <c r="X244" s="38">
        <v>3630</v>
      </c>
      <c r="Y244" s="26">
        <f t="shared" si="5"/>
        <v>3.4018195967349056</v>
      </c>
    </row>
    <row r="245" spans="24:25" ht="13" x14ac:dyDescent="0.15">
      <c r="X245" s="38">
        <v>3645</v>
      </c>
      <c r="Y245" s="26">
        <f t="shared" si="5"/>
        <v>3.4027067132516455</v>
      </c>
    </row>
    <row r="246" spans="24:25" ht="13" x14ac:dyDescent="0.15">
      <c r="X246" s="38">
        <v>3660</v>
      </c>
      <c r="Y246" s="26">
        <f t="shared" si="5"/>
        <v>3.4035814887893467</v>
      </c>
    </row>
    <row r="247" spans="24:25" ht="13" x14ac:dyDescent="0.15">
      <c r="X247" s="38">
        <v>3675</v>
      </c>
      <c r="Y247" s="26">
        <f t="shared" si="5"/>
        <v>3.4044441029135362</v>
      </c>
    </row>
    <row r="248" spans="24:25" ht="13" x14ac:dyDescent="0.15">
      <c r="X248" s="38">
        <v>3690</v>
      </c>
      <c r="Y248" s="26">
        <f t="shared" si="5"/>
        <v>3.4052947325769329</v>
      </c>
    </row>
    <row r="249" spans="24:25" ht="13" x14ac:dyDescent="0.15">
      <c r="X249" s="38">
        <v>3705</v>
      </c>
      <c r="Y249" s="26">
        <f t="shared" si="5"/>
        <v>3.4061335521574572</v>
      </c>
    </row>
    <row r="250" spans="24:25" ht="13" x14ac:dyDescent="0.15">
      <c r="X250" s="38">
        <v>3720</v>
      </c>
      <c r="Y250" s="26">
        <f t="shared" si="5"/>
        <v>3.4069607334957048</v>
      </c>
    </row>
    <row r="251" spans="24:25" ht="13" x14ac:dyDescent="0.15">
      <c r="X251" s="38">
        <v>3735</v>
      </c>
      <c r="Y251" s="26">
        <f t="shared" si="5"/>
        <v>3.4077764459318614</v>
      </c>
    </row>
    <row r="252" spans="24:25" ht="13" x14ac:dyDescent="0.15">
      <c r="X252" s="38">
        <v>3750</v>
      </c>
      <c r="Y252" s="26">
        <f t="shared" si="5"/>
        <v>3.4085808563420912</v>
      </c>
    </row>
    <row r="253" spans="24:25" ht="13" x14ac:dyDescent="0.15">
      <c r="X253" s="38">
        <v>3765</v>
      </c>
      <c r="Y253" s="26">
        <f t="shared" si="5"/>
        <v>3.4093741291743802</v>
      </c>
    </row>
    <row r="254" spans="24:25" ht="13" x14ac:dyDescent="0.15">
      <c r="X254" s="38">
        <v>3780</v>
      </c>
      <c r="Y254" s="26">
        <f t="shared" si="5"/>
        <v>3.4101564264838782</v>
      </c>
    </row>
    <row r="255" spans="24:25" ht="13" x14ac:dyDescent="0.15">
      <c r="X255" s="38">
        <v>3795</v>
      </c>
      <c r="Y255" s="26">
        <f t="shared" si="5"/>
        <v>3.4109279079677135</v>
      </c>
    </row>
    <row r="256" spans="24:25" ht="13" x14ac:dyDescent="0.15">
      <c r="X256" s="38">
        <v>3810</v>
      </c>
      <c r="Y256" s="26">
        <f t="shared" si="5"/>
        <v>3.4116887309992991</v>
      </c>
    </row>
    <row r="257" spans="24:25" ht="13" x14ac:dyDescent="0.15">
      <c r="X257" s="38">
        <v>3825</v>
      </c>
      <c r="Y257" s="26">
        <f t="shared" si="5"/>
        <v>3.4124390506621527</v>
      </c>
    </row>
    <row r="258" spans="24:25" ht="13" x14ac:dyDescent="0.15">
      <c r="X258" s="38">
        <v>3840</v>
      </c>
      <c r="Y258" s="26">
        <f t="shared" si="5"/>
        <v>3.4131790197832066</v>
      </c>
    </row>
    <row r="259" spans="24:25" ht="13" x14ac:dyDescent="0.15">
      <c r="X259" s="38">
        <v>3855</v>
      </c>
      <c r="Y259" s="26">
        <f t="shared" ref="Y259:Y322" si="6">$B$22-($B$26*EXP(-$B$23*X259))-($B$27*EXP(-$B$24*X259))-($B$28*EXP(-$B$25*X259))</f>
        <v>3.4139087889656521</v>
      </c>
    </row>
    <row r="260" spans="24:25" ht="13" x14ac:dyDescent="0.15">
      <c r="X260" s="38">
        <v>3870</v>
      </c>
      <c r="Y260" s="26">
        <f t="shared" si="6"/>
        <v>3.4146285066212911</v>
      </c>
    </row>
    <row r="261" spans="24:25" ht="13" x14ac:dyDescent="0.15">
      <c r="X261" s="38">
        <v>3885</v>
      </c>
      <c r="Y261" s="26">
        <f t="shared" si="6"/>
        <v>3.4153383190024202</v>
      </c>
    </row>
    <row r="262" spans="24:25" ht="13" x14ac:dyDescent="0.15">
      <c r="X262" s="38">
        <v>3900</v>
      </c>
      <c r="Y262" s="26">
        <f t="shared" si="6"/>
        <v>3.4160383702332631</v>
      </c>
    </row>
    <row r="263" spans="24:25" ht="13" x14ac:dyDescent="0.15">
      <c r="X263" s="38">
        <v>3915</v>
      </c>
      <c r="Y263" s="26">
        <f t="shared" si="6"/>
        <v>3.4167288023409244</v>
      </c>
    </row>
    <row r="264" spans="24:25" ht="13" x14ac:dyDescent="0.15">
      <c r="X264" s="38">
        <v>3930</v>
      </c>
      <c r="Y264" s="26">
        <f t="shared" si="6"/>
        <v>3.4174097552859104</v>
      </c>
    </row>
    <row r="265" spans="24:25" ht="13" x14ac:dyDescent="0.15">
      <c r="X265" s="38">
        <v>3945</v>
      </c>
      <c r="Y265" s="26">
        <f t="shared" si="6"/>
        <v>3.4180813669922001</v>
      </c>
    </row>
    <row r="266" spans="24:25" ht="13" x14ac:dyDescent="0.15">
      <c r="X266" s="38">
        <v>3960</v>
      </c>
      <c r="Y266" s="26">
        <f t="shared" si="6"/>
        <v>3.4187437733768711</v>
      </c>
    </row>
    <row r="267" spans="24:25" ht="13" x14ac:dyDescent="0.15">
      <c r="X267" s="38">
        <v>3975</v>
      </c>
      <c r="Y267" s="26">
        <f t="shared" si="6"/>
        <v>3.4193971083793127</v>
      </c>
    </row>
    <row r="268" spans="24:25" ht="13" x14ac:dyDescent="0.15">
      <c r="X268" s="38">
        <v>3990</v>
      </c>
      <c r="Y268" s="26">
        <f t="shared" si="6"/>
        <v>3.4200415039899941</v>
      </c>
    </row>
    <row r="269" spans="24:25" ht="13" x14ac:dyDescent="0.15">
      <c r="X269" s="38">
        <v>4005</v>
      </c>
      <c r="Y269" s="26">
        <f t="shared" si="6"/>
        <v>3.4206770902788231</v>
      </c>
    </row>
    <row r="270" spans="24:25" ht="13" x14ac:dyDescent="0.15">
      <c r="X270" s="38">
        <v>4020</v>
      </c>
      <c r="Y270" s="26">
        <f t="shared" si="6"/>
        <v>3.4213039954230977</v>
      </c>
    </row>
    <row r="271" spans="24:25" ht="13" x14ac:dyDescent="0.15">
      <c r="X271" s="38">
        <v>4035</v>
      </c>
      <c r="Y271" s="26">
        <f t="shared" si="6"/>
        <v>3.4219223457350409</v>
      </c>
    </row>
    <row r="272" spans="24:25" ht="13" x14ac:dyDescent="0.15">
      <c r="X272" s="38">
        <v>4050</v>
      </c>
      <c r="Y272" s="26">
        <f t="shared" si="6"/>
        <v>3.4225322656889352</v>
      </c>
    </row>
    <row r="273" spans="24:25" ht="13" x14ac:dyDescent="0.15">
      <c r="X273" s="38">
        <v>4065</v>
      </c>
      <c r="Y273" s="26">
        <f t="shared" si="6"/>
        <v>3.4231338779478744</v>
      </c>
    </row>
    <row r="274" spans="24:25" ht="13" x14ac:dyDescent="0.15">
      <c r="X274" s="38">
        <v>4080</v>
      </c>
      <c r="Y274" s="26">
        <f t="shared" si="6"/>
        <v>3.4237273033901108</v>
      </c>
    </row>
    <row r="275" spans="24:25" ht="13" x14ac:dyDescent="0.15">
      <c r="X275" s="38">
        <v>4095</v>
      </c>
      <c r="Y275" s="26">
        <f t="shared" si="6"/>
        <v>3.4243126611350299</v>
      </c>
    </row>
    <row r="276" spans="24:25" ht="13" x14ac:dyDescent="0.15">
      <c r="X276" s="38">
        <v>4110</v>
      </c>
      <c r="Y276" s="26">
        <f t="shared" si="6"/>
        <v>3.4248900685687396</v>
      </c>
    </row>
    <row r="277" spans="24:25" ht="13" x14ac:dyDescent="0.15">
      <c r="X277" s="38">
        <v>4125</v>
      </c>
      <c r="Y277" s="26">
        <f t="shared" si="6"/>
        <v>3.4254596413692964</v>
      </c>
    </row>
    <row r="278" spans="24:25" ht="13" x14ac:dyDescent="0.15">
      <c r="X278" s="38">
        <v>4140</v>
      </c>
      <c r="Y278" s="26">
        <f t="shared" si="6"/>
        <v>3.4260214935315521</v>
      </c>
    </row>
    <row r="279" spans="24:25" ht="13" x14ac:dyDescent="0.15">
      <c r="X279" s="38">
        <v>4155</v>
      </c>
      <c r="Y279" s="26">
        <f t="shared" si="6"/>
        <v>3.4265757373916506</v>
      </c>
    </row>
    <row r="280" spans="24:25" ht="13" x14ac:dyDescent="0.15">
      <c r="X280" s="38">
        <v>4170</v>
      </c>
      <c r="Y280" s="26">
        <f t="shared" si="6"/>
        <v>3.4271224836511607</v>
      </c>
    </row>
    <row r="281" spans="24:25" ht="13" x14ac:dyDescent="0.15">
      <c r="X281" s="38">
        <v>4185</v>
      </c>
      <c r="Y281" s="26">
        <f t="shared" si="6"/>
        <v>3.4276618414008615</v>
      </c>
    </row>
    <row r="282" spans="24:25" ht="13" x14ac:dyDescent="0.15">
      <c r="X282" s="38">
        <v>4200</v>
      </c>
      <c r="Y282" s="26">
        <f t="shared" si="6"/>
        <v>3.4281939181441814</v>
      </c>
    </row>
    <row r="283" spans="24:25" ht="13" x14ac:dyDescent="0.15">
      <c r="X283" s="38">
        <v>4215</v>
      </c>
      <c r="Y283" s="26">
        <f t="shared" si="6"/>
        <v>3.4287188198202925</v>
      </c>
    </row>
    <row r="284" spans="24:25" ht="13" x14ac:dyDescent="0.15">
      <c r="X284" s="38">
        <v>4230</v>
      </c>
      <c r="Y284" s="26">
        <f t="shared" si="6"/>
        <v>3.4292366508268746</v>
      </c>
    </row>
    <row r="285" spans="24:25" ht="13" x14ac:dyDescent="0.15">
      <c r="X285" s="38">
        <v>4245</v>
      </c>
      <c r="Y285" s="26">
        <f t="shared" si="6"/>
        <v>3.4297475140425435</v>
      </c>
    </row>
    <row r="286" spans="24:25" ht="13" x14ac:dyDescent="0.15">
      <c r="X286" s="38">
        <v>4260</v>
      </c>
      <c r="Y286" s="26">
        <f t="shared" si="6"/>
        <v>3.4302515108489544</v>
      </c>
    </row>
    <row r="287" spans="24:25" ht="13" x14ac:dyDescent="0.15">
      <c r="X287" s="38">
        <v>4275</v>
      </c>
      <c r="Y287" s="26">
        <f t="shared" si="6"/>
        <v>3.4307487411525859</v>
      </c>
    </row>
    <row r="288" spans="24:25" ht="13" x14ac:dyDescent="0.15">
      <c r="X288" s="38">
        <v>4290</v>
      </c>
      <c r="Y288" s="26">
        <f t="shared" si="6"/>
        <v>3.4312393034061994</v>
      </c>
    </row>
    <row r="289" spans="24:25" ht="13" x14ac:dyDescent="0.15">
      <c r="X289" s="38">
        <v>4305</v>
      </c>
      <c r="Y289" s="26">
        <f t="shared" si="6"/>
        <v>3.431723294630002</v>
      </c>
    </row>
    <row r="290" spans="24:25" ht="13" x14ac:dyDescent="0.15">
      <c r="X290" s="38">
        <v>4320</v>
      </c>
      <c r="Y290" s="26">
        <f t="shared" si="6"/>
        <v>3.4322008104324775</v>
      </c>
    </row>
    <row r="291" spans="24:25" ht="13" x14ac:dyDescent="0.15">
      <c r="X291" s="38">
        <v>4335</v>
      </c>
      <c r="Y291" s="26">
        <f t="shared" si="6"/>
        <v>3.4326719450309415</v>
      </c>
    </row>
    <row r="292" spans="24:25" ht="13" x14ac:dyDescent="0.15">
      <c r="X292" s="38">
        <v>4350</v>
      </c>
      <c r="Y292" s="26">
        <f t="shared" si="6"/>
        <v>3.4331367912717736</v>
      </c>
    </row>
    <row r="293" spans="24:25" ht="13" x14ac:dyDescent="0.15">
      <c r="X293" s="38">
        <v>4365</v>
      </c>
      <c r="Y293" s="26">
        <f t="shared" si="6"/>
        <v>3.4335954406503717</v>
      </c>
    </row>
    <row r="294" spans="24:25" ht="13" x14ac:dyDescent="0.15">
      <c r="X294" s="38">
        <v>4380</v>
      </c>
      <c r="Y294" s="26">
        <f t="shared" si="6"/>
        <v>3.4340479833308084</v>
      </c>
    </row>
    <row r="295" spans="24:25" ht="13" x14ac:dyDescent="0.15">
      <c r="X295" s="38">
        <v>4395</v>
      </c>
      <c r="Y295" s="26">
        <f t="shared" si="6"/>
        <v>3.4344945081652005</v>
      </c>
    </row>
    <row r="296" spans="24:25" ht="13" x14ac:dyDescent="0.15">
      <c r="X296" s="38">
        <v>4410</v>
      </c>
      <c r="Y296" s="26">
        <f t="shared" si="6"/>
        <v>3.4349351027128021</v>
      </c>
    </row>
    <row r="297" spans="24:25" ht="13" x14ac:dyDescent="0.15">
      <c r="X297" s="38">
        <v>4425</v>
      </c>
      <c r="Y297" s="26">
        <f t="shared" si="6"/>
        <v>3.4353698532588135</v>
      </c>
    </row>
    <row r="298" spans="24:25" ht="13" x14ac:dyDescent="0.15">
      <c r="X298" s="38">
        <v>4440</v>
      </c>
      <c r="Y298" s="26">
        <f t="shared" si="6"/>
        <v>3.4357988448329229</v>
      </c>
    </row>
    <row r="299" spans="24:25" ht="13" x14ac:dyDescent="0.15">
      <c r="X299" s="38">
        <v>4455</v>
      </c>
      <c r="Y299" s="26">
        <f t="shared" si="6"/>
        <v>3.4362221612275725</v>
      </c>
    </row>
    <row r="300" spans="24:25" ht="13" x14ac:dyDescent="0.15">
      <c r="X300" s="38">
        <v>4470</v>
      </c>
      <c r="Y300" s="26">
        <f t="shared" si="6"/>
        <v>3.4366398850159641</v>
      </c>
    </row>
    <row r="301" spans="24:25" ht="13" x14ac:dyDescent="0.15">
      <c r="X301" s="38">
        <v>4485</v>
      </c>
      <c r="Y301" s="26">
        <f t="shared" si="6"/>
        <v>3.4370520975697954</v>
      </c>
    </row>
    <row r="302" spans="24:25" ht="13" x14ac:dyDescent="0.15">
      <c r="X302" s="38">
        <v>4500</v>
      </c>
      <c r="Y302" s="26">
        <f t="shared" si="6"/>
        <v>3.4374588790767486</v>
      </c>
    </row>
    <row r="303" spans="24:25" ht="13" x14ac:dyDescent="0.15">
      <c r="X303" s="38">
        <v>4515</v>
      </c>
      <c r="Y303" s="26">
        <f t="shared" si="6"/>
        <v>3.4378603085577133</v>
      </c>
    </row>
    <row r="304" spans="24:25" ht="13" x14ac:dyDescent="0.15">
      <c r="X304" s="38">
        <v>4530</v>
      </c>
      <c r="Y304" s="26">
        <f t="shared" si="6"/>
        <v>3.4382564638837669</v>
      </c>
    </row>
    <row r="305" spans="24:25" ht="13" x14ac:dyDescent="0.15">
      <c r="X305" s="38">
        <v>4545</v>
      </c>
      <c r="Y305" s="26">
        <f t="shared" si="6"/>
        <v>3.4386474217929068</v>
      </c>
    </row>
    <row r="306" spans="24:25" ht="13" x14ac:dyDescent="0.15">
      <c r="X306" s="38">
        <v>4560</v>
      </c>
      <c r="Y306" s="26">
        <f t="shared" si="6"/>
        <v>3.4390332579065328</v>
      </c>
    </row>
    <row r="307" spans="24:25" ht="13" x14ac:dyDescent="0.15">
      <c r="X307" s="38">
        <v>4575</v>
      </c>
      <c r="Y307" s="26">
        <f t="shared" si="6"/>
        <v>3.4394140467456999</v>
      </c>
    </row>
    <row r="308" spans="24:25" ht="13" x14ac:dyDescent="0.15">
      <c r="X308" s="38">
        <v>4590</v>
      </c>
      <c r="Y308" s="26">
        <f t="shared" si="6"/>
        <v>3.4397898617471245</v>
      </c>
    </row>
    <row r="309" spans="24:25" ht="13" x14ac:dyDescent="0.15">
      <c r="X309" s="38">
        <v>4605</v>
      </c>
      <c r="Y309" s="26">
        <f t="shared" si="6"/>
        <v>3.4401607752789669</v>
      </c>
    </row>
    <row r="310" spans="24:25" ht="13" x14ac:dyDescent="0.15">
      <c r="X310" s="38">
        <v>4620</v>
      </c>
      <c r="Y310" s="26">
        <f t="shared" si="6"/>
        <v>3.440526858656372</v>
      </c>
    </row>
    <row r="311" spans="24:25" ht="13" x14ac:dyDescent="0.15">
      <c r="X311" s="38">
        <v>4635</v>
      </c>
      <c r="Y311" s="26">
        <f t="shared" si="6"/>
        <v>3.4408881821568027</v>
      </c>
    </row>
    <row r="312" spans="24:25" ht="13" x14ac:dyDescent="0.15">
      <c r="X312" s="38">
        <v>4650</v>
      </c>
      <c r="Y312" s="26">
        <f t="shared" si="6"/>
        <v>3.4412448150351285</v>
      </c>
    </row>
    <row r="313" spans="24:25" ht="13" x14ac:dyDescent="0.15">
      <c r="X313" s="38">
        <v>4665</v>
      </c>
      <c r="Y313" s="26">
        <f t="shared" si="6"/>
        <v>3.441596825538511</v>
      </c>
    </row>
    <row r="314" spans="24:25" ht="13" x14ac:dyDescent="0.15">
      <c r="X314" s="38">
        <v>4680</v>
      </c>
      <c r="Y314" s="26">
        <f t="shared" si="6"/>
        <v>3.4419442809210627</v>
      </c>
    </row>
    <row r="315" spans="24:25" ht="13" x14ac:dyDescent="0.15">
      <c r="X315" s="38">
        <v>4695</v>
      </c>
      <c r="Y315" s="26">
        <f t="shared" si="6"/>
        <v>3.4422872474583039</v>
      </c>
    </row>
    <row r="316" spans="24:25" ht="13" x14ac:dyDescent="0.15">
      <c r="X316" s="38">
        <v>4710</v>
      </c>
      <c r="Y316" s="26">
        <f t="shared" si="6"/>
        <v>3.4426257904613928</v>
      </c>
    </row>
    <row r="317" spans="24:25" ht="13" x14ac:dyDescent="0.15">
      <c r="X317" s="38">
        <v>4725</v>
      </c>
      <c r="Y317" s="26">
        <f t="shared" si="6"/>
        <v>3.4429599742911607</v>
      </c>
    </row>
    <row r="318" spans="24:25" ht="13" x14ac:dyDescent="0.15">
      <c r="X318" s="38">
        <v>4740</v>
      </c>
      <c r="Y318" s="26">
        <f t="shared" si="6"/>
        <v>3.4432898623719446</v>
      </c>
    </row>
    <row r="319" spans="24:25" ht="13" x14ac:dyDescent="0.15">
      <c r="X319" s="38">
        <v>4755</v>
      </c>
      <c r="Y319" s="26">
        <f t="shared" si="6"/>
        <v>3.4436155172052088</v>
      </c>
    </row>
    <row r="320" spans="24:25" ht="13" x14ac:dyDescent="0.15">
      <c r="X320" s="38">
        <v>4770</v>
      </c>
      <c r="Y320" s="26">
        <f t="shared" si="6"/>
        <v>3.4439370003829763</v>
      </c>
    </row>
    <row r="321" spans="24:25" ht="13" x14ac:dyDescent="0.15">
      <c r="X321" s="38">
        <v>4785</v>
      </c>
      <c r="Y321" s="26">
        <f t="shared" si="6"/>
        <v>3.4442543726010566</v>
      </c>
    </row>
    <row r="322" spans="24:25" ht="13" x14ac:dyDescent="0.15">
      <c r="X322" s="38">
        <v>4800</v>
      </c>
      <c r="Y322" s="26">
        <f t="shared" si="6"/>
        <v>3.444567693672095</v>
      </c>
    </row>
    <row r="323" spans="24:25" ht="13" x14ac:dyDescent="0.15">
      <c r="X323" s="38">
        <v>4815</v>
      </c>
      <c r="Y323" s="26">
        <f t="shared" ref="Y323:Y386" si="7">$B$22-($B$26*EXP(-$B$23*X323))-($B$27*EXP(-$B$24*X323))-($B$28*EXP(-$B$25*X323))</f>
        <v>3.4448770225384164</v>
      </c>
    </row>
    <row r="324" spans="24:25" ht="13" x14ac:dyDescent="0.15">
      <c r="X324" s="38">
        <v>4830</v>
      </c>
      <c r="Y324" s="26">
        <f t="shared" si="7"/>
        <v>3.4451824172846912</v>
      </c>
    </row>
    <row r="325" spans="24:25" ht="13" x14ac:dyDescent="0.15">
      <c r="X325" s="38">
        <v>4845</v>
      </c>
      <c r="Y325" s="26">
        <f t="shared" si="7"/>
        <v>3.4454839351504134</v>
      </c>
    </row>
    <row r="326" spans="24:25" ht="13" x14ac:dyDescent="0.15">
      <c r="X326" s="38">
        <v>4860</v>
      </c>
      <c r="Y326" s="26">
        <f t="shared" si="7"/>
        <v>3.445781632542201</v>
      </c>
    </row>
    <row r="327" spans="24:25" ht="13" x14ac:dyDescent="0.15">
      <c r="X327" s="38">
        <v>4875</v>
      </c>
      <c r="Y327" s="26">
        <f t="shared" si="7"/>
        <v>3.4460755650459172</v>
      </c>
    </row>
    <row r="328" spans="24:25" ht="13" x14ac:dyDescent="0.15">
      <c r="X328" s="38">
        <v>4890</v>
      </c>
      <c r="Y328" s="26">
        <f t="shared" si="7"/>
        <v>3.4463657874386051</v>
      </c>
    </row>
    <row r="329" spans="24:25" ht="13" x14ac:dyDescent="0.15">
      <c r="X329" s="38">
        <v>4905</v>
      </c>
      <c r="Y329" s="26">
        <f t="shared" si="7"/>
        <v>3.4466523537002614</v>
      </c>
    </row>
    <row r="330" spans="24:25" ht="13" x14ac:dyDescent="0.15">
      <c r="X330" s="38">
        <v>4920</v>
      </c>
      <c r="Y330" s="26">
        <f t="shared" si="7"/>
        <v>3.446935317025436</v>
      </c>
    </row>
    <row r="331" spans="24:25" ht="13" x14ac:dyDescent="0.15">
      <c r="X331" s="38">
        <v>4935</v>
      </c>
      <c r="Y331" s="26">
        <f t="shared" si="7"/>
        <v>3.4472147298346592</v>
      </c>
    </row>
    <row r="332" spans="24:25" ht="13" x14ac:dyDescent="0.15">
      <c r="X332" s="38">
        <v>4950</v>
      </c>
      <c r="Y332" s="26">
        <f t="shared" si="7"/>
        <v>3.4474906437857005</v>
      </c>
    </row>
    <row r="333" spans="24:25" ht="13" x14ac:dyDescent="0.15">
      <c r="X333" s="38">
        <v>4965</v>
      </c>
      <c r="Y333" s="26">
        <f t="shared" si="7"/>
        <v>3.4477631097846739</v>
      </c>
    </row>
    <row r="334" spans="24:25" ht="13" x14ac:dyDescent="0.15">
      <c r="X334" s="38">
        <v>4980</v>
      </c>
      <c r="Y334" s="26">
        <f t="shared" si="7"/>
        <v>3.4480321779969714</v>
      </c>
    </row>
    <row r="335" spans="24:25" ht="13" x14ac:dyDescent="0.15">
      <c r="X335" s="38">
        <v>4995</v>
      </c>
      <c r="Y335" s="26">
        <f t="shared" si="7"/>
        <v>3.4482978978580388</v>
      </c>
    </row>
    <row r="336" spans="24:25" ht="13" x14ac:dyDescent="0.15">
      <c r="X336" s="38">
        <v>5010</v>
      </c>
      <c r="Y336" s="26">
        <f t="shared" si="7"/>
        <v>3.4485603180839997</v>
      </c>
    </row>
    <row r="337" spans="24:25" ht="13" x14ac:dyDescent="0.15">
      <c r="X337" s="38">
        <v>5025</v>
      </c>
      <c r="Y337" s="26">
        <f t="shared" si="7"/>
        <v>3.4488194866821251</v>
      </c>
    </row>
    <row r="338" spans="24:25" ht="13" x14ac:dyDescent="0.15">
      <c r="X338" s="38">
        <v>5040</v>
      </c>
      <c r="Y338" s="26">
        <f t="shared" si="7"/>
        <v>3.4490754509611428</v>
      </c>
    </row>
    <row r="339" spans="24:25" ht="13" x14ac:dyDescent="0.15">
      <c r="X339" s="38">
        <v>5055</v>
      </c>
      <c r="Y339" s="26">
        <f t="shared" si="7"/>
        <v>3.4493282575414046</v>
      </c>
    </row>
    <row r="340" spans="24:25" ht="13" x14ac:dyDescent="0.15">
      <c r="X340" s="38">
        <v>5070</v>
      </c>
      <c r="Y340" s="26">
        <f t="shared" si="7"/>
        <v>3.4495779523648986</v>
      </c>
    </row>
    <row r="341" spans="24:25" ht="13" x14ac:dyDescent="0.15">
      <c r="X341" s="38">
        <v>5085</v>
      </c>
      <c r="Y341" s="26">
        <f t="shared" si="7"/>
        <v>3.4498245807051253</v>
      </c>
    </row>
    <row r="342" spans="24:25" ht="13" x14ac:dyDescent="0.15">
      <c r="X342" s="38">
        <v>5100</v>
      </c>
      <c r="Y342" s="26">
        <f t="shared" si="7"/>
        <v>3.4500681871768233</v>
      </c>
    </row>
    <row r="343" spans="24:25" ht="13" x14ac:dyDescent="0.15">
      <c r="X343" s="38">
        <v>5115</v>
      </c>
      <c r="Y343" s="26">
        <f t="shared" si="7"/>
        <v>3.4503088157455517</v>
      </c>
    </row>
    <row r="344" spans="24:25" ht="13" x14ac:dyDescent="0.15">
      <c r="X344" s="38">
        <v>5130</v>
      </c>
      <c r="Y344" s="26">
        <f t="shared" si="7"/>
        <v>3.4505465097371379</v>
      </c>
    </row>
    <row r="345" spans="24:25" ht="13" x14ac:dyDescent="0.15">
      <c r="X345" s="38">
        <v>5145</v>
      </c>
      <c r="Y345" s="26">
        <f t="shared" si="7"/>
        <v>3.4507813118469883</v>
      </c>
    </row>
    <row r="346" spans="24:25" ht="13" x14ac:dyDescent="0.15">
      <c r="X346" s="38">
        <v>5160</v>
      </c>
      <c r="Y346" s="26">
        <f t="shared" si="7"/>
        <v>3.4510132641492568</v>
      </c>
    </row>
    <row r="347" spans="24:25" ht="13" x14ac:dyDescent="0.15">
      <c r="X347" s="38">
        <v>5175</v>
      </c>
      <c r="Y347" s="26">
        <f t="shared" si="7"/>
        <v>3.451242408105891</v>
      </c>
    </row>
    <row r="348" spans="24:25" ht="13" x14ac:dyDescent="0.15">
      <c r="X348" s="38">
        <v>5190</v>
      </c>
      <c r="Y348" s="26">
        <f t="shared" si="7"/>
        <v>3.4514687845755336</v>
      </c>
    </row>
    <row r="349" spans="24:25" ht="13" x14ac:dyDescent="0.15">
      <c r="X349" s="38">
        <v>5205</v>
      </c>
      <c r="Y349" s="26">
        <f t="shared" si="7"/>
        <v>3.451692433822303</v>
      </c>
    </row>
    <row r="350" spans="24:25" ht="13" x14ac:dyDescent="0.15">
      <c r="X350" s="38">
        <v>5220</v>
      </c>
      <c r="Y350" s="26">
        <f t="shared" si="7"/>
        <v>3.451913395524449</v>
      </c>
    </row>
    <row r="351" spans="24:25" ht="13" x14ac:dyDescent="0.15">
      <c r="X351" s="38">
        <v>5235</v>
      </c>
      <c r="Y351" s="26">
        <f t="shared" si="7"/>
        <v>3.4521317087828676</v>
      </c>
    </row>
    <row r="352" spans="24:25" ht="13" x14ac:dyDescent="0.15">
      <c r="X352" s="38">
        <v>5250</v>
      </c>
      <c r="Y352" s="26">
        <f t="shared" si="7"/>
        <v>3.4523474121295132</v>
      </c>
    </row>
    <row r="353" spans="24:25" ht="13" x14ac:dyDescent="0.15">
      <c r="X353" s="38">
        <v>5265</v>
      </c>
      <c r="Y353" s="26">
        <f t="shared" si="7"/>
        <v>3.452560543535669</v>
      </c>
    </row>
    <row r="354" spans="24:25" ht="13" x14ac:dyDescent="0.15">
      <c r="X354" s="38">
        <v>5280</v>
      </c>
      <c r="Y354" s="26">
        <f t="shared" si="7"/>
        <v>3.4527711404201078</v>
      </c>
    </row>
    <row r="355" spans="24:25" ht="13" x14ac:dyDescent="0.15">
      <c r="X355" s="38">
        <v>5295</v>
      </c>
      <c r="Y355" s="26">
        <f t="shared" si="7"/>
        <v>3.4529792396571333</v>
      </c>
    </row>
    <row r="356" spans="24:25" ht="13" x14ac:dyDescent="0.15">
      <c r="X356" s="38">
        <v>5310</v>
      </c>
      <c r="Y356" s="26">
        <f t="shared" si="7"/>
        <v>3.4531848775844978</v>
      </c>
    </row>
    <row r="357" spans="24:25" ht="13" x14ac:dyDescent="0.15">
      <c r="X357" s="38">
        <v>5325</v>
      </c>
      <c r="Y357" s="26">
        <f t="shared" si="7"/>
        <v>3.4533880900112166</v>
      </c>
    </row>
    <row r="358" spans="24:25" ht="13" x14ac:dyDescent="0.15">
      <c r="X358" s="38">
        <v>5340</v>
      </c>
      <c r="Y358" s="26">
        <f t="shared" si="7"/>
        <v>3.4535889122252517</v>
      </c>
    </row>
    <row r="359" spans="24:25" ht="13" x14ac:dyDescent="0.15">
      <c r="X359" s="38">
        <v>5355</v>
      </c>
      <c r="Y359" s="26">
        <f t="shared" si="7"/>
        <v>3.4537873790011062</v>
      </c>
    </row>
    <row r="360" spans="24:25" ht="13" x14ac:dyDescent="0.15">
      <c r="X360" s="38">
        <v>5370</v>
      </c>
      <c r="Y360" s="26">
        <f t="shared" si="7"/>
        <v>3.4539835246072803</v>
      </c>
    </row>
    <row r="361" spans="24:25" ht="13" x14ac:dyDescent="0.15">
      <c r="X361" s="38">
        <v>5385</v>
      </c>
      <c r="Y361" s="26">
        <f t="shared" si="7"/>
        <v>3.4541773828136488</v>
      </c>
    </row>
    <row r="362" spans="24:25" ht="13" x14ac:dyDescent="0.15">
      <c r="X362" s="38">
        <v>5400</v>
      </c>
      <c r="Y362" s="26">
        <f t="shared" si="7"/>
        <v>3.4543689868987073</v>
      </c>
    </row>
    <row r="363" spans="24:25" ht="13" x14ac:dyDescent="0.15">
      <c r="X363" s="38">
        <v>5415</v>
      </c>
      <c r="Y363" s="26">
        <f t="shared" si="7"/>
        <v>3.4545583696567235</v>
      </c>
    </row>
    <row r="364" spans="24:25" ht="13" x14ac:dyDescent="0.15">
      <c r="X364" s="38">
        <v>5430</v>
      </c>
      <c r="Y364" s="26">
        <f t="shared" si="7"/>
        <v>3.4547455634047877</v>
      </c>
    </row>
    <row r="365" spans="24:25" ht="13" x14ac:dyDescent="0.15">
      <c r="X365" s="38">
        <v>5445</v>
      </c>
      <c r="Y365" s="26">
        <f t="shared" si="7"/>
        <v>3.4549305999897468</v>
      </c>
    </row>
    <row r="366" spans="24:25" ht="13" x14ac:dyDescent="0.15">
      <c r="X366" s="38">
        <v>5460</v>
      </c>
      <c r="Y366" s="26">
        <f t="shared" si="7"/>
        <v>3.4551135107950586</v>
      </c>
    </row>
    <row r="367" spans="24:25" ht="13" x14ac:dyDescent="0.15">
      <c r="X367" s="38">
        <v>5475</v>
      </c>
      <c r="Y367" s="26">
        <f t="shared" si="7"/>
        <v>3.4552943267475262</v>
      </c>
    </row>
    <row r="368" spans="24:25" ht="13" x14ac:dyDescent="0.15">
      <c r="X368" s="38">
        <v>5490</v>
      </c>
      <c r="Y368" s="26">
        <f t="shared" si="7"/>
        <v>3.4554730783239425</v>
      </c>
    </row>
    <row r="369" spans="24:25" ht="13" x14ac:dyDescent="0.15">
      <c r="X369" s="38">
        <v>5505</v>
      </c>
      <c r="Y369" s="26">
        <f t="shared" si="7"/>
        <v>3.4556497955576431</v>
      </c>
    </row>
    <row r="370" spans="24:25" ht="13" x14ac:dyDescent="0.15">
      <c r="X370" s="38">
        <v>5520</v>
      </c>
      <c r="Y370" s="26">
        <f t="shared" si="7"/>
        <v>3.4558245080449543</v>
      </c>
    </row>
    <row r="371" spans="24:25" ht="13" x14ac:dyDescent="0.15">
      <c r="X371" s="38">
        <v>5535</v>
      </c>
      <c r="Y371" s="26">
        <f t="shared" si="7"/>
        <v>3.4559972449515586</v>
      </c>
    </row>
    <row r="372" spans="24:25" ht="13" x14ac:dyDescent="0.15">
      <c r="X372" s="38">
        <v>5550</v>
      </c>
      <c r="Y372" s="26">
        <f t="shared" si="7"/>
        <v>3.4561680350187496</v>
      </c>
    </row>
    <row r="373" spans="24:25" ht="13" x14ac:dyDescent="0.15">
      <c r="X373" s="38">
        <v>5565</v>
      </c>
      <c r="Y373" s="26">
        <f t="shared" si="7"/>
        <v>3.4563369065696179</v>
      </c>
    </row>
    <row r="374" spans="24:25" ht="13" x14ac:dyDescent="0.15">
      <c r="X374" s="38">
        <v>5580</v>
      </c>
      <c r="Y374" s="26">
        <f t="shared" si="7"/>
        <v>3.4565038875151322</v>
      </c>
    </row>
    <row r="375" spans="24:25" ht="13" x14ac:dyDescent="0.15">
      <c r="X375" s="38">
        <v>5595</v>
      </c>
      <c r="Y375" s="26">
        <f t="shared" si="7"/>
        <v>3.4566690053601343</v>
      </c>
    </row>
    <row r="376" spans="24:25" ht="13" x14ac:dyDescent="0.15">
      <c r="X376" s="38">
        <v>5610</v>
      </c>
      <c r="Y376" s="26">
        <f t="shared" si="7"/>
        <v>3.4568322872092496</v>
      </c>
    </row>
    <row r="377" spans="24:25" ht="13" x14ac:dyDescent="0.15">
      <c r="X377" s="38">
        <v>5625</v>
      </c>
      <c r="Y377" s="26">
        <f t="shared" si="7"/>
        <v>3.4569937597727156</v>
      </c>
    </row>
    <row r="378" spans="24:25" ht="13" x14ac:dyDescent="0.15">
      <c r="X378" s="38">
        <v>5640</v>
      </c>
      <c r="Y378" s="26">
        <f t="shared" si="7"/>
        <v>3.4571534493721101</v>
      </c>
    </row>
    <row r="379" spans="24:25" ht="13" x14ac:dyDescent="0.15">
      <c r="X379" s="38">
        <v>5655</v>
      </c>
      <c r="Y379" s="26">
        <f t="shared" si="7"/>
        <v>3.4573113819460168</v>
      </c>
    </row>
    <row r="380" spans="24:25" ht="13" x14ac:dyDescent="0.15">
      <c r="X380" s="38">
        <v>5670</v>
      </c>
      <c r="Y380" s="26">
        <f t="shared" si="7"/>
        <v>3.4574675830555908</v>
      </c>
    </row>
    <row r="381" spans="24:25" ht="13" x14ac:dyDescent="0.15">
      <c r="X381" s="38">
        <v>5685</v>
      </c>
      <c r="Y381" s="26">
        <f t="shared" si="7"/>
        <v>3.4576220778900568</v>
      </c>
    </row>
    <row r="382" spans="24:25" ht="13" x14ac:dyDescent="0.15">
      <c r="X382" s="38">
        <v>5700</v>
      </c>
      <c r="Y382" s="26">
        <f t="shared" si="7"/>
        <v>3.4577748912721153</v>
      </c>
    </row>
    <row r="383" spans="24:25" ht="13" x14ac:dyDescent="0.15">
      <c r="X383" s="38">
        <v>5715</v>
      </c>
      <c r="Y383" s="26">
        <f t="shared" si="7"/>
        <v>3.4579260476632765</v>
      </c>
    </row>
    <row r="384" spans="24:25" ht="13" x14ac:dyDescent="0.15">
      <c r="X384" s="38">
        <v>5730</v>
      </c>
      <c r="Y384" s="26">
        <f t="shared" si="7"/>
        <v>3.4580755711691218</v>
      </c>
    </row>
    <row r="385" spans="24:25" ht="13" x14ac:dyDescent="0.15">
      <c r="X385" s="38">
        <v>5745</v>
      </c>
      <c r="Y385" s="26">
        <f t="shared" si="7"/>
        <v>3.458223485544476</v>
      </c>
    </row>
    <row r="386" spans="24:25" ht="13" x14ac:dyDescent="0.15">
      <c r="X386" s="38">
        <v>5760</v>
      </c>
      <c r="Y386" s="26">
        <f t="shared" si="7"/>
        <v>3.4583698141985142</v>
      </c>
    </row>
    <row r="387" spans="24:25" ht="13" x14ac:dyDescent="0.15">
      <c r="X387" s="38">
        <v>5775</v>
      </c>
      <c r="Y387" s="26">
        <f t="shared" ref="Y387:Y450" si="8">$B$22-($B$26*EXP(-$B$23*X387))-($B$27*EXP(-$B$24*X387))-($B$28*EXP(-$B$25*X387))</f>
        <v>3.4585145801997896</v>
      </c>
    </row>
    <row r="388" spans="24:25" ht="13" x14ac:dyDescent="0.15">
      <c r="X388" s="38">
        <v>5790</v>
      </c>
      <c r="Y388" s="26">
        <f t="shared" si="8"/>
        <v>3.4586578062811935</v>
      </c>
    </row>
    <row r="389" spans="24:25" ht="13" x14ac:dyDescent="0.15">
      <c r="X389" s="38">
        <v>5805</v>
      </c>
      <c r="Y389" s="26">
        <f t="shared" si="8"/>
        <v>3.4587995148448316</v>
      </c>
    </row>
    <row r="390" spans="24:25" ht="13" x14ac:dyDescent="0.15">
      <c r="X390" s="38">
        <v>5820</v>
      </c>
      <c r="Y390" s="26">
        <f t="shared" si="8"/>
        <v>3.4589397279668495</v>
      </c>
    </row>
    <row r="391" spans="24:25" ht="13" x14ac:dyDescent="0.15">
      <c r="X391" s="38">
        <v>5835</v>
      </c>
      <c r="Y391" s="26">
        <f t="shared" si="8"/>
        <v>3.4590784674021631</v>
      </c>
    </row>
    <row r="392" spans="24:25" ht="13" x14ac:dyDescent="0.15">
      <c r="X392" s="38">
        <v>5850</v>
      </c>
      <c r="Y392" s="26">
        <f t="shared" si="8"/>
        <v>3.4592157545891409</v>
      </c>
    </row>
    <row r="393" spans="24:25" ht="13" x14ac:dyDescent="0.15">
      <c r="X393" s="38">
        <v>5865</v>
      </c>
      <c r="Y393" s="26">
        <f t="shared" si="8"/>
        <v>3.4593516106542044</v>
      </c>
    </row>
    <row r="394" spans="24:25" ht="13" x14ac:dyDescent="0.15">
      <c r="X394" s="38">
        <v>5880</v>
      </c>
      <c r="Y394" s="26">
        <f t="shared" si="8"/>
        <v>3.4594860564163739</v>
      </c>
    </row>
    <row r="395" spans="24:25" ht="13" x14ac:dyDescent="0.15">
      <c r="X395" s="38">
        <v>5895</v>
      </c>
      <c r="Y395" s="26">
        <f t="shared" si="8"/>
        <v>3.459619112391735</v>
      </c>
    </row>
    <row r="396" spans="24:25" ht="13" x14ac:dyDescent="0.15">
      <c r="X396" s="38">
        <v>5910</v>
      </c>
      <c r="Y396" s="26">
        <f t="shared" si="8"/>
        <v>3.4597507987978497</v>
      </c>
    </row>
    <row r="397" spans="24:25" ht="13" x14ac:dyDescent="0.15">
      <c r="X397" s="38">
        <v>5925</v>
      </c>
      <c r="Y397" s="26">
        <f t="shared" si="8"/>
        <v>3.4598811355581001</v>
      </c>
    </row>
    <row r="398" spans="24:25" ht="13" x14ac:dyDescent="0.15">
      <c r="X398" s="38">
        <v>5940</v>
      </c>
      <c r="Y398" s="26">
        <f t="shared" si="8"/>
        <v>3.4600101423059666</v>
      </c>
    </row>
    <row r="399" spans="24:25" ht="13" x14ac:dyDescent="0.15">
      <c r="X399" s="38">
        <v>5955</v>
      </c>
      <c r="Y399" s="26">
        <f t="shared" si="8"/>
        <v>3.4601378383892492</v>
      </c>
    </row>
    <row r="400" spans="24:25" ht="13" x14ac:dyDescent="0.15">
      <c r="X400" s="38">
        <v>5970</v>
      </c>
      <c r="Y400" s="26">
        <f t="shared" si="8"/>
        <v>3.4602642428742234</v>
      </c>
    </row>
    <row r="401" spans="24:25" ht="13" x14ac:dyDescent="0.15">
      <c r="X401" s="38">
        <v>5985</v>
      </c>
      <c r="Y401" s="26">
        <f t="shared" si="8"/>
        <v>3.4603893745497363</v>
      </c>
    </row>
    <row r="402" spans="24:25" ht="13" x14ac:dyDescent="0.15">
      <c r="X402" s="38">
        <v>6000</v>
      </c>
      <c r="Y402" s="26">
        <f t="shared" si="8"/>
        <v>3.4605132519312418</v>
      </c>
    </row>
    <row r="403" spans="24:25" ht="13" x14ac:dyDescent="0.15">
      <c r="X403" s="38">
        <v>6015</v>
      </c>
      <c r="Y403" s="26">
        <f t="shared" si="8"/>
        <v>3.4606358932647829</v>
      </c>
    </row>
    <row r="404" spans="24:25" ht="13" x14ac:dyDescent="0.15">
      <c r="X404" s="38">
        <v>6030</v>
      </c>
      <c r="Y404" s="26">
        <f t="shared" si="8"/>
        <v>3.4607573165309065</v>
      </c>
    </row>
    <row r="405" spans="24:25" ht="13" x14ac:dyDescent="0.15">
      <c r="X405" s="38">
        <v>6045</v>
      </c>
      <c r="Y405" s="26">
        <f t="shared" si="8"/>
        <v>3.4608775394485312</v>
      </c>
    </row>
    <row r="406" spans="24:25" ht="13" x14ac:dyDescent="0.15">
      <c r="X406" s="38">
        <v>6060</v>
      </c>
      <c r="Y406" s="26">
        <f t="shared" si="8"/>
        <v>3.4609965794787509</v>
      </c>
    </row>
    <row r="407" spans="24:25" ht="13" x14ac:dyDescent="0.15">
      <c r="X407" s="38">
        <v>6075</v>
      </c>
      <c r="Y407" s="26">
        <f t="shared" si="8"/>
        <v>3.4611144538285883</v>
      </c>
    </row>
    <row r="408" spans="24:25" ht="13" x14ac:dyDescent="0.15">
      <c r="X408" s="38">
        <v>6090</v>
      </c>
      <c r="Y408" s="26">
        <f t="shared" si="8"/>
        <v>3.4612311794546917</v>
      </c>
    </row>
    <row r="409" spans="24:25" ht="13" x14ac:dyDescent="0.15">
      <c r="X409" s="38">
        <v>6105</v>
      </c>
      <c r="Y409" s="26">
        <f t="shared" si="8"/>
        <v>3.4613467730669756</v>
      </c>
    </row>
    <row r="410" spans="24:25" ht="13" x14ac:dyDescent="0.15">
      <c r="X410" s="38">
        <v>6120</v>
      </c>
      <c r="Y410" s="26">
        <f t="shared" si="8"/>
        <v>3.4614612511322163</v>
      </c>
    </row>
    <row r="411" spans="24:25" ht="13" x14ac:dyDescent="0.15">
      <c r="X411" s="38">
        <v>6135</v>
      </c>
      <c r="Y411" s="26">
        <f t="shared" si="8"/>
        <v>3.4615746298775818</v>
      </c>
    </row>
    <row r="412" spans="24:25" ht="13" x14ac:dyDescent="0.15">
      <c r="X412" s="38">
        <v>6150</v>
      </c>
      <c r="Y412" s="26">
        <f t="shared" si="8"/>
        <v>3.4616869252941278</v>
      </c>
    </row>
    <row r="413" spans="24:25" ht="13" x14ac:dyDescent="0.15">
      <c r="X413" s="38">
        <v>6165</v>
      </c>
      <c r="Y413" s="26">
        <f t="shared" si="8"/>
        <v>3.4617981531402249</v>
      </c>
    </row>
    <row r="414" spans="24:25" ht="13" x14ac:dyDescent="0.15">
      <c r="X414" s="38">
        <v>6180</v>
      </c>
      <c r="Y414" s="26">
        <f t="shared" si="8"/>
        <v>3.4619083289449497</v>
      </c>
    </row>
    <row r="415" spans="24:25" ht="13" x14ac:dyDescent="0.15">
      <c r="X415" s="38">
        <v>6195</v>
      </c>
      <c r="Y415" s="26">
        <f t="shared" si="8"/>
        <v>3.4620174680114166</v>
      </c>
    </row>
    <row r="416" spans="24:25" ht="13" x14ac:dyDescent="0.15">
      <c r="X416" s="38">
        <v>6210</v>
      </c>
      <c r="Y416" s="26">
        <f t="shared" si="8"/>
        <v>3.462125585420071</v>
      </c>
    </row>
    <row r="417" spans="24:25" ht="13" x14ac:dyDescent="0.15">
      <c r="X417" s="38">
        <v>6225</v>
      </c>
      <c r="Y417" s="26">
        <f t="shared" si="8"/>
        <v>3.4622326960319256</v>
      </c>
    </row>
    <row r="418" spans="24:25" ht="13" x14ac:dyDescent="0.15">
      <c r="X418" s="38">
        <v>6240</v>
      </c>
      <c r="Y418" s="26">
        <f t="shared" si="8"/>
        <v>3.4623388144917557</v>
      </c>
    </row>
    <row r="419" spans="24:25" ht="13" x14ac:dyDescent="0.15">
      <c r="X419" s="38">
        <v>6255</v>
      </c>
      <c r="Y419" s="26">
        <f t="shared" si="8"/>
        <v>3.4624439552312412</v>
      </c>
    </row>
    <row r="420" spans="24:25" ht="13" x14ac:dyDescent="0.15">
      <c r="X420" s="38">
        <v>6270</v>
      </c>
      <c r="Y420" s="26">
        <f t="shared" si="8"/>
        <v>3.4625481324720724</v>
      </c>
    </row>
    <row r="421" spans="24:25" ht="13" x14ac:dyDescent="0.15">
      <c r="X421" s="38">
        <v>6285</v>
      </c>
      <c r="Y421" s="26">
        <f t="shared" si="8"/>
        <v>3.462651360229005</v>
      </c>
    </row>
    <row r="422" spans="24:25" ht="13" x14ac:dyDescent="0.15">
      <c r="X422" s="38">
        <v>6300</v>
      </c>
      <c r="Y422" s="26">
        <f t="shared" si="8"/>
        <v>3.462753652312867</v>
      </c>
    </row>
    <row r="423" spans="24:25" ht="13" x14ac:dyDescent="0.15">
      <c r="X423" s="38">
        <v>6315</v>
      </c>
      <c r="Y423" s="26">
        <f t="shared" si="8"/>
        <v>3.4628550223335299</v>
      </c>
    </row>
    <row r="424" spans="24:25" ht="13" x14ac:dyDescent="0.15">
      <c r="X424" s="38">
        <v>6330</v>
      </c>
      <c r="Y424" s="26">
        <f t="shared" si="8"/>
        <v>3.4629554837028316</v>
      </c>
    </row>
    <row r="425" spans="24:25" ht="13" x14ac:dyDescent="0.15">
      <c r="X425" s="38">
        <v>6345</v>
      </c>
      <c r="Y425" s="26">
        <f t="shared" si="8"/>
        <v>3.4630550496374575</v>
      </c>
    </row>
    <row r="426" spans="24:25" ht="13" x14ac:dyDescent="0.15">
      <c r="X426" s="38">
        <v>6360</v>
      </c>
      <c r="Y426" s="26">
        <f t="shared" si="8"/>
        <v>3.4631537331617794</v>
      </c>
    </row>
    <row r="427" spans="24:25" ht="13" x14ac:dyDescent="0.15">
      <c r="X427" s="38">
        <v>6375</v>
      </c>
      <c r="Y427" s="26">
        <f t="shared" si="8"/>
        <v>3.4632515471106577</v>
      </c>
    </row>
    <row r="428" spans="24:25" ht="13" x14ac:dyDescent="0.15">
      <c r="X428" s="38">
        <v>6390</v>
      </c>
      <c r="Y428" s="26">
        <f t="shared" si="8"/>
        <v>3.4633485041321936</v>
      </c>
    </row>
    <row r="429" spans="24:25" ht="13" x14ac:dyDescent="0.15">
      <c r="X429" s="38">
        <v>6405</v>
      </c>
      <c r="Y429" s="26">
        <f t="shared" si="8"/>
        <v>3.4634446166904498</v>
      </c>
    </row>
    <row r="430" spans="24:25" ht="13" x14ac:dyDescent="0.15">
      <c r="X430" s="38">
        <v>6420</v>
      </c>
      <c r="Y430" s="26">
        <f t="shared" si="8"/>
        <v>3.4635398970681281</v>
      </c>
    </row>
    <row r="431" spans="24:25" ht="13" x14ac:dyDescent="0.15">
      <c r="X431" s="38">
        <v>6435</v>
      </c>
      <c r="Y431" s="26">
        <f t="shared" si="8"/>
        <v>3.4636343573692079</v>
      </c>
    </row>
    <row r="432" spans="24:25" ht="13" x14ac:dyDescent="0.15">
      <c r="X432" s="38">
        <v>6450</v>
      </c>
      <c r="Y432" s="26">
        <f t="shared" si="8"/>
        <v>3.463728009521545</v>
      </c>
    </row>
    <row r="433" spans="24:25" ht="13" x14ac:dyDescent="0.15">
      <c r="X433" s="38">
        <v>6465</v>
      </c>
      <c r="Y433" s="26">
        <f t="shared" si="8"/>
        <v>3.4638208652794393</v>
      </c>
    </row>
    <row r="434" spans="24:25" ht="13" x14ac:dyDescent="0.15">
      <c r="X434" s="38">
        <v>6480</v>
      </c>
      <c r="Y434" s="26">
        <f t="shared" si="8"/>
        <v>3.463912936226154</v>
      </c>
    </row>
    <row r="435" spans="24:25" ht="13" x14ac:dyDescent="0.15">
      <c r="X435" s="38">
        <v>6495</v>
      </c>
      <c r="Y435" s="26">
        <f t="shared" si="8"/>
        <v>3.4640042337764099</v>
      </c>
    </row>
    <row r="436" spans="24:25" ht="13" x14ac:dyDescent="0.15">
      <c r="X436" s="38">
        <v>6510</v>
      </c>
      <c r="Y436" s="26">
        <f t="shared" si="8"/>
        <v>3.4640947691788311</v>
      </c>
    </row>
    <row r="437" spans="24:25" ht="13" x14ac:dyDescent="0.15">
      <c r="X437" s="38">
        <v>6525</v>
      </c>
      <c r="Y437" s="26">
        <f t="shared" si="8"/>
        <v>3.4641845535183711</v>
      </c>
    </row>
    <row r="438" spans="24:25" ht="13" x14ac:dyDescent="0.15">
      <c r="X438" s="38">
        <v>6540</v>
      </c>
      <c r="Y438" s="26">
        <f t="shared" si="8"/>
        <v>3.4642735977186865</v>
      </c>
    </row>
    <row r="439" spans="24:25" ht="13" x14ac:dyDescent="0.15">
      <c r="X439" s="38">
        <v>6555</v>
      </c>
      <c r="Y439" s="26">
        <f t="shared" si="8"/>
        <v>3.4643619125444838</v>
      </c>
    </row>
    <row r="440" spans="24:25" ht="13" x14ac:dyDescent="0.15">
      <c r="X440" s="38">
        <v>6570</v>
      </c>
      <c r="Y440" s="26">
        <f t="shared" si="8"/>
        <v>3.4644495086038418</v>
      </c>
    </row>
    <row r="441" spans="24:25" ht="13" x14ac:dyDescent="0.15">
      <c r="X441" s="38">
        <v>6585</v>
      </c>
      <c r="Y441" s="26">
        <f t="shared" si="8"/>
        <v>3.4645363963504776</v>
      </c>
    </row>
    <row r="442" spans="24:25" ht="13" x14ac:dyDescent="0.15">
      <c r="X442" s="38">
        <v>6600</v>
      </c>
      <c r="Y442" s="26">
        <f t="shared" si="8"/>
        <v>3.4646225860860032</v>
      </c>
    </row>
    <row r="443" spans="24:25" ht="13" x14ac:dyDescent="0.15">
      <c r="X443" s="38">
        <v>6615</v>
      </c>
      <c r="Y443" s="26">
        <f t="shared" si="8"/>
        <v>3.4647080879621326</v>
      </c>
    </row>
    <row r="444" spans="24:25" ht="13" x14ac:dyDescent="0.15">
      <c r="X444" s="38">
        <v>6630</v>
      </c>
      <c r="Y444" s="26">
        <f t="shared" si="8"/>
        <v>3.4647929119828644</v>
      </c>
    </row>
    <row r="445" spans="24:25" ht="13" x14ac:dyDescent="0.15">
      <c r="X445" s="38">
        <v>6645</v>
      </c>
      <c r="Y445" s="26">
        <f t="shared" si="8"/>
        <v>3.4648770680066319</v>
      </c>
    </row>
    <row r="446" spans="24:25" ht="13" x14ac:dyDescent="0.15">
      <c r="X446" s="38">
        <v>6660</v>
      </c>
      <c r="Y446" s="26">
        <f t="shared" si="8"/>
        <v>3.4649605657484237</v>
      </c>
    </row>
    <row r="447" spans="24:25" ht="13" x14ac:dyDescent="0.15">
      <c r="X447" s="38">
        <v>6675</v>
      </c>
      <c r="Y447" s="26">
        <f t="shared" si="8"/>
        <v>3.4650434147818627</v>
      </c>
    </row>
    <row r="448" spans="24:25" ht="13" x14ac:dyDescent="0.15">
      <c r="X448" s="38">
        <v>6690</v>
      </c>
      <c r="Y448" s="26">
        <f t="shared" si="8"/>
        <v>3.4651256245412752</v>
      </c>
    </row>
    <row r="449" spans="24:25" ht="13" x14ac:dyDescent="0.15">
      <c r="X449" s="38">
        <v>6705</v>
      </c>
      <c r="Y449" s="26">
        <f t="shared" si="8"/>
        <v>3.465207204323705</v>
      </c>
    </row>
    <row r="450" spans="24:25" ht="13" x14ac:dyDescent="0.15">
      <c r="X450" s="38">
        <v>6720</v>
      </c>
      <c r="Y450" s="26">
        <f t="shared" si="8"/>
        <v>3.4652881632909196</v>
      </c>
    </row>
    <row r="451" spans="24:25" ht="13" x14ac:dyDescent="0.15">
      <c r="X451" s="38">
        <v>6735</v>
      </c>
      <c r="Y451" s="26">
        <f t="shared" ref="Y451:Y514" si="9">$B$22-($B$26*EXP(-$B$23*X451))-($B$27*EXP(-$B$24*X451))-($B$28*EXP(-$B$25*X451))</f>
        <v>3.4653685104713787</v>
      </c>
    </row>
    <row r="452" spans="24:25" ht="13" x14ac:dyDescent="0.15">
      <c r="X452" s="38">
        <v>6750</v>
      </c>
      <c r="Y452" s="26">
        <f t="shared" si="9"/>
        <v>3.4654482547621654</v>
      </c>
    </row>
    <row r="453" spans="24:25" ht="13" x14ac:dyDescent="0.15">
      <c r="X453" s="38">
        <v>6765</v>
      </c>
      <c r="Y453" s="26">
        <f t="shared" si="9"/>
        <v>3.4655274049309099</v>
      </c>
    </row>
    <row r="454" spans="24:25" ht="13" x14ac:dyDescent="0.15">
      <c r="X454" s="38">
        <v>6780</v>
      </c>
      <c r="Y454" s="26">
        <f t="shared" si="9"/>
        <v>3.4656059696176618</v>
      </c>
    </row>
    <row r="455" spans="24:25" ht="13" x14ac:dyDescent="0.15">
      <c r="X455" s="38">
        <v>6795</v>
      </c>
      <c r="Y455" s="26">
        <f t="shared" si="9"/>
        <v>3.4656839573367542</v>
      </c>
    </row>
    <row r="456" spans="24:25" ht="13" x14ac:dyDescent="0.15">
      <c r="X456" s="38">
        <v>6810</v>
      </c>
      <c r="Y456" s="26">
        <f t="shared" si="9"/>
        <v>3.4657613764786301</v>
      </c>
    </row>
    <row r="457" spans="24:25" ht="13" x14ac:dyDescent="0.15">
      <c r="X457" s="38">
        <v>6825</v>
      </c>
      <c r="Y457" s="26">
        <f t="shared" si="9"/>
        <v>3.4658382353116446</v>
      </c>
    </row>
    <row r="458" spans="24:25" ht="13" x14ac:dyDescent="0.15">
      <c r="X458" s="38">
        <v>6840</v>
      </c>
      <c r="Y458" s="26">
        <f t="shared" si="9"/>
        <v>3.4659145419838442</v>
      </c>
    </row>
    <row r="459" spans="24:25" ht="13" x14ac:dyDescent="0.15">
      <c r="X459" s="38">
        <v>6855</v>
      </c>
      <c r="Y459" s="26">
        <f t="shared" si="9"/>
        <v>3.4659903045247136</v>
      </c>
    </row>
    <row r="460" spans="24:25" ht="13" x14ac:dyDescent="0.15">
      <c r="X460" s="38">
        <v>6870</v>
      </c>
      <c r="Y460" s="26">
        <f t="shared" si="9"/>
        <v>3.4660655308469011</v>
      </c>
    </row>
    <row r="461" spans="24:25" ht="13" x14ac:dyDescent="0.15">
      <c r="X461" s="38">
        <v>6885</v>
      </c>
      <c r="Y461" s="26">
        <f t="shared" si="9"/>
        <v>3.466140228747923</v>
      </c>
    </row>
    <row r="462" spans="24:25" ht="13" x14ac:dyDescent="0.15">
      <c r="X462" s="38">
        <v>6900</v>
      </c>
      <c r="Y462" s="26">
        <f t="shared" si="9"/>
        <v>3.4662144059118347</v>
      </c>
    </row>
    <row r="463" spans="24:25" ht="13" x14ac:dyDescent="0.15">
      <c r="X463" s="38">
        <v>6915</v>
      </c>
      <c r="Y463" s="26">
        <f t="shared" si="9"/>
        <v>3.4662880699108838</v>
      </c>
    </row>
    <row r="464" spans="24:25" ht="13" x14ac:dyDescent="0.15">
      <c r="X464" s="38">
        <v>6930</v>
      </c>
      <c r="Y464" s="26">
        <f t="shared" si="9"/>
        <v>3.4663612282071359</v>
      </c>
    </row>
    <row r="465" spans="24:25" ht="13" x14ac:dyDescent="0.15">
      <c r="X465" s="38">
        <v>6945</v>
      </c>
      <c r="Y465" s="26">
        <f t="shared" si="9"/>
        <v>3.466433888154075</v>
      </c>
    </row>
    <row r="466" spans="24:25" ht="13" x14ac:dyDescent="0.15">
      <c r="X466" s="38">
        <v>6960</v>
      </c>
      <c r="Y466" s="26">
        <f t="shared" si="9"/>
        <v>3.4665060569981918</v>
      </c>
    </row>
    <row r="467" spans="24:25" ht="13" x14ac:dyDescent="0.15">
      <c r="X467" s="38">
        <v>6975</v>
      </c>
      <c r="Y467" s="26">
        <f t="shared" si="9"/>
        <v>3.4665777418805312</v>
      </c>
    </row>
    <row r="468" spans="24:25" ht="13" x14ac:dyDescent="0.15">
      <c r="X468" s="38">
        <v>6990</v>
      </c>
      <c r="Y468" s="26">
        <f t="shared" si="9"/>
        <v>3.4666489498382314</v>
      </c>
    </row>
    <row r="469" spans="24:25" ht="13" x14ac:dyDescent="0.15">
      <c r="X469" s="38">
        <v>7005</v>
      </c>
      <c r="Y469" s="26">
        <f t="shared" si="9"/>
        <v>3.4667196878060365</v>
      </c>
    </row>
    <row r="470" spans="24:25" ht="13" x14ac:dyDescent="0.15">
      <c r="X470" s="38">
        <v>7020</v>
      </c>
      <c r="Y470" s="26">
        <f t="shared" si="9"/>
        <v>3.466789962617784</v>
      </c>
    </row>
    <row r="471" spans="24:25" ht="13" x14ac:dyDescent="0.15">
      <c r="X471" s="38">
        <v>7035</v>
      </c>
      <c r="Y471" s="26">
        <f t="shared" si="9"/>
        <v>3.4668597810078738</v>
      </c>
    </row>
    <row r="472" spans="24:25" ht="13" x14ac:dyDescent="0.15">
      <c r="X472" s="38">
        <v>7050</v>
      </c>
      <c r="Y472" s="26">
        <f t="shared" si="9"/>
        <v>3.4669291496127155</v>
      </c>
    </row>
    <row r="473" spans="24:25" ht="13" x14ac:dyDescent="0.15">
      <c r="X473" s="38">
        <v>7065</v>
      </c>
      <c r="Y473" s="26">
        <f t="shared" si="9"/>
        <v>3.4669980749721558</v>
      </c>
    </row>
    <row r="474" spans="24:25" ht="13" x14ac:dyDescent="0.15">
      <c r="X474" s="38">
        <v>7080</v>
      </c>
      <c r="Y474" s="26">
        <f t="shared" si="9"/>
        <v>3.4670665635308771</v>
      </c>
    </row>
    <row r="475" spans="24:25" ht="13" x14ac:dyDescent="0.15">
      <c r="X475" s="38">
        <v>7095</v>
      </c>
      <c r="Y475" s="26">
        <f t="shared" si="9"/>
        <v>3.4671346216397918</v>
      </c>
    </row>
    <row r="476" spans="24:25" ht="13" x14ac:dyDescent="0.15">
      <c r="X476" s="38">
        <v>7110</v>
      </c>
      <c r="Y476" s="26">
        <f t="shared" si="9"/>
        <v>3.4672022555574014</v>
      </c>
    </row>
    <row r="477" spans="24:25" ht="13" x14ac:dyDescent="0.15">
      <c r="X477" s="38">
        <v>7125</v>
      </c>
      <c r="Y477" s="26">
        <f t="shared" si="9"/>
        <v>3.4672694714511376</v>
      </c>
    </row>
    <row r="478" spans="24:25" ht="13" x14ac:dyDescent="0.15">
      <c r="X478" s="38">
        <v>7140</v>
      </c>
      <c r="Y478" s="26">
        <f t="shared" si="9"/>
        <v>3.4673362753986963</v>
      </c>
    </row>
    <row r="479" spans="24:25" ht="13" x14ac:dyDescent="0.15">
      <c r="X479" s="38">
        <v>7155</v>
      </c>
      <c r="Y479" s="26">
        <f t="shared" si="9"/>
        <v>3.4674026733893362</v>
      </c>
    </row>
    <row r="480" spans="24:25" ht="13" x14ac:dyDescent="0.15">
      <c r="X480" s="38">
        <v>7170</v>
      </c>
      <c r="Y480" s="26">
        <f t="shared" si="9"/>
        <v>3.4674686713251655</v>
      </c>
    </row>
    <row r="481" spans="24:25" ht="13" x14ac:dyDescent="0.15">
      <c r="X481" s="38">
        <v>7185</v>
      </c>
      <c r="Y481" s="26">
        <f t="shared" si="9"/>
        <v>3.4675342750224178</v>
      </c>
    </row>
    <row r="482" spans="24:25" ht="13" x14ac:dyDescent="0.15">
      <c r="X482" s="38">
        <v>7200</v>
      </c>
      <c r="Y482" s="26">
        <f t="shared" si="9"/>
        <v>3.4675994902126925</v>
      </c>
    </row>
    <row r="483" spans="24:25" ht="13" x14ac:dyDescent="0.15">
      <c r="X483" s="38">
        <v>7215</v>
      </c>
      <c r="Y483" s="26">
        <f t="shared" si="9"/>
        <v>3.4676643225441897</v>
      </c>
    </row>
    <row r="484" spans="24:25" ht="13" x14ac:dyDescent="0.15">
      <c r="X484" s="38">
        <v>7230</v>
      </c>
      <c r="Y484" s="26">
        <f t="shared" si="9"/>
        <v>3.4677287775829253</v>
      </c>
    </row>
    <row r="485" spans="24:25" ht="13" x14ac:dyDescent="0.15">
      <c r="X485" s="38">
        <v>7245</v>
      </c>
      <c r="Y485" s="26">
        <f t="shared" si="9"/>
        <v>3.467792860813927</v>
      </c>
    </row>
    <row r="486" spans="24:25" ht="13" x14ac:dyDescent="0.15">
      <c r="X486" s="38">
        <v>7260</v>
      </c>
      <c r="Y486" s="26">
        <f t="shared" si="9"/>
        <v>3.467856577642408</v>
      </c>
    </row>
    <row r="487" spans="24:25" ht="13" x14ac:dyDescent="0.15">
      <c r="X487" s="38">
        <v>7275</v>
      </c>
      <c r="Y487" s="26">
        <f t="shared" si="9"/>
        <v>3.4679199333949349</v>
      </c>
    </row>
    <row r="488" spans="24:25" ht="13" x14ac:dyDescent="0.15">
      <c r="X488" s="38">
        <v>7290</v>
      </c>
      <c r="Y488" s="26">
        <f t="shared" si="9"/>
        <v>3.467982933320565</v>
      </c>
    </row>
    <row r="489" spans="24:25" ht="13" x14ac:dyDescent="0.15">
      <c r="X489" s="38">
        <v>7305</v>
      </c>
      <c r="Y489" s="26">
        <f t="shared" si="9"/>
        <v>3.4680455825919836</v>
      </c>
    </row>
    <row r="490" spans="24:25" ht="13" x14ac:dyDescent="0.15">
      <c r="X490" s="38">
        <v>7320</v>
      </c>
      <c r="Y490" s="26">
        <f t="shared" si="9"/>
        <v>3.4681078863066039</v>
      </c>
    </row>
    <row r="491" spans="24:25" ht="13" x14ac:dyDescent="0.15">
      <c r="X491" s="38">
        <v>7335</v>
      </c>
      <c r="Y491" s="26">
        <f t="shared" si="9"/>
        <v>3.4681698494876709</v>
      </c>
    </row>
    <row r="492" spans="24:25" ht="13" x14ac:dyDescent="0.15">
      <c r="X492" s="38">
        <v>7350</v>
      </c>
      <c r="Y492" s="26">
        <f t="shared" si="9"/>
        <v>3.4682314770853386</v>
      </c>
    </row>
    <row r="493" spans="24:25" ht="13" x14ac:dyDescent="0.15">
      <c r="X493" s="38">
        <v>7365</v>
      </c>
      <c r="Y493" s="26">
        <f t="shared" si="9"/>
        <v>3.4682927739777298</v>
      </c>
    </row>
    <row r="494" spans="24:25" ht="13" x14ac:dyDescent="0.15">
      <c r="X494" s="38">
        <v>7380</v>
      </c>
      <c r="Y494" s="26">
        <f t="shared" si="9"/>
        <v>3.4683537449719894</v>
      </c>
    </row>
    <row r="495" spans="24:25" ht="13" x14ac:dyDescent="0.15">
      <c r="X495" s="38">
        <v>7395</v>
      </c>
      <c r="Y495" s="26">
        <f t="shared" si="9"/>
        <v>3.4684143948053139</v>
      </c>
    </row>
    <row r="496" spans="24:25" ht="13" x14ac:dyDescent="0.15">
      <c r="X496" s="38">
        <v>7410</v>
      </c>
      <c r="Y496" s="26">
        <f t="shared" si="9"/>
        <v>3.4684747281459689</v>
      </c>
    </row>
    <row r="497" spans="24:25" ht="13" x14ac:dyDescent="0.15">
      <c r="X497" s="38">
        <v>7425</v>
      </c>
      <c r="Y497" s="26">
        <f t="shared" si="9"/>
        <v>3.4685347495942951</v>
      </c>
    </row>
    <row r="498" spans="24:25" ht="13" x14ac:dyDescent="0.15">
      <c r="X498" s="38">
        <v>7440</v>
      </c>
      <c r="Y498" s="26">
        <f t="shared" si="9"/>
        <v>3.4685944636836954</v>
      </c>
    </row>
    <row r="499" spans="24:25" ht="13" x14ac:dyDescent="0.15">
      <c r="X499" s="38">
        <v>7455</v>
      </c>
      <c r="Y499" s="26">
        <f t="shared" si="9"/>
        <v>3.4686538748816069</v>
      </c>
    </row>
    <row r="500" spans="24:25" ht="13" x14ac:dyDescent="0.15">
      <c r="X500" s="38">
        <v>7470</v>
      </c>
      <c r="Y500" s="26">
        <f t="shared" si="9"/>
        <v>3.4687129875904628</v>
      </c>
    </row>
    <row r="501" spans="24:25" ht="13" x14ac:dyDescent="0.15">
      <c r="X501" s="38">
        <v>7485</v>
      </c>
      <c r="Y501" s="26">
        <f t="shared" si="9"/>
        <v>3.4687718061486361</v>
      </c>
    </row>
    <row r="502" spans="24:25" ht="13" x14ac:dyDescent="0.15">
      <c r="X502" s="38">
        <v>7500</v>
      </c>
      <c r="Y502" s="26">
        <f t="shared" si="9"/>
        <v>3.4688303348313765</v>
      </c>
    </row>
    <row r="503" spans="24:25" ht="13" x14ac:dyDescent="0.15">
      <c r="X503" s="38">
        <v>7515</v>
      </c>
      <c r="Y503" s="26">
        <f t="shared" si="9"/>
        <v>3.4688885778517227</v>
      </c>
    </row>
    <row r="504" spans="24:25" ht="13" x14ac:dyDescent="0.15">
      <c r="X504" s="38">
        <v>7530</v>
      </c>
      <c r="Y504" s="26">
        <f t="shared" si="9"/>
        <v>3.4689465393614123</v>
      </c>
    </row>
    <row r="505" spans="24:25" ht="13" x14ac:dyDescent="0.15">
      <c r="X505" s="38">
        <v>7545</v>
      </c>
      <c r="Y505" s="26">
        <f t="shared" si="9"/>
        <v>3.4690042234517708</v>
      </c>
    </row>
    <row r="506" spans="24:25" ht="13" x14ac:dyDescent="0.15">
      <c r="X506" s="38">
        <v>7560</v>
      </c>
      <c r="Y506" s="26">
        <f t="shared" si="9"/>
        <v>3.4690616341545946</v>
      </c>
    </row>
    <row r="507" spans="24:25" ht="13" x14ac:dyDescent="0.15">
      <c r="X507" s="38">
        <v>7575</v>
      </c>
      <c r="Y507" s="26">
        <f t="shared" si="9"/>
        <v>3.4691187754430093</v>
      </c>
    </row>
    <row r="508" spans="24:25" ht="13" x14ac:dyDescent="0.15">
      <c r="X508" s="38">
        <v>7590</v>
      </c>
      <c r="Y508" s="26">
        <f t="shared" si="9"/>
        <v>3.4691756512323355</v>
      </c>
    </row>
    <row r="509" spans="24:25" ht="13" x14ac:dyDescent="0.15">
      <c r="X509" s="38">
        <v>7605</v>
      </c>
      <c r="Y509" s="26">
        <f t="shared" si="9"/>
        <v>3.469232265380918</v>
      </c>
    </row>
    <row r="510" spans="24:25" ht="13" x14ac:dyDescent="0.15">
      <c r="X510" s="38">
        <v>7620</v>
      </c>
      <c r="Y510" s="26">
        <f t="shared" si="9"/>
        <v>3.4692886216909606</v>
      </c>
    </row>
    <row r="511" spans="24:25" ht="13" x14ac:dyDescent="0.15">
      <c r="X511" s="38">
        <v>7635</v>
      </c>
      <c r="Y511" s="26">
        <f t="shared" si="9"/>
        <v>3.4693447239093445</v>
      </c>
    </row>
    <row r="512" spans="24:25" ht="13" x14ac:dyDescent="0.15">
      <c r="X512" s="38">
        <v>7650</v>
      </c>
      <c r="Y512" s="26">
        <f t="shared" si="9"/>
        <v>3.469400575728427</v>
      </c>
    </row>
    <row r="513" spans="24:25" ht="13" x14ac:dyDescent="0.15">
      <c r="X513" s="38">
        <v>7665</v>
      </c>
      <c r="Y513" s="26">
        <f t="shared" si="9"/>
        <v>3.4694561807868443</v>
      </c>
    </row>
    <row r="514" spans="24:25" ht="13" x14ac:dyDescent="0.15">
      <c r="X514" s="38">
        <v>7680</v>
      </c>
      <c r="Y514" s="26">
        <f t="shared" si="9"/>
        <v>3.4695115426702827</v>
      </c>
    </row>
    <row r="515" spans="24:25" ht="13" x14ac:dyDescent="0.15">
      <c r="X515" s="38">
        <v>7695</v>
      </c>
      <c r="Y515" s="26">
        <f t="shared" ref="Y515:Y578" si="10">$B$22-($B$26*EXP(-$B$23*X515))-($B$27*EXP(-$B$24*X515))-($B$28*EXP(-$B$25*X515))</f>
        <v>3.4695666649122572</v>
      </c>
    </row>
    <row r="516" spans="24:25" ht="13" x14ac:dyDescent="0.15">
      <c r="X516" s="38">
        <v>7710</v>
      </c>
      <c r="Y516" s="26">
        <f t="shared" si="10"/>
        <v>3.4696215509948676</v>
      </c>
    </row>
    <row r="517" spans="24:25" ht="13" x14ac:dyDescent="0.15">
      <c r="X517" s="38">
        <v>7725</v>
      </c>
      <c r="Y517" s="26">
        <f t="shared" si="10"/>
        <v>3.4696762043495433</v>
      </c>
    </row>
    <row r="518" spans="24:25" ht="13" x14ac:dyDescent="0.15">
      <c r="X518" s="38">
        <v>7740</v>
      </c>
      <c r="Y518" s="26">
        <f t="shared" si="10"/>
        <v>3.4697306283577891</v>
      </c>
    </row>
    <row r="519" spans="24:25" ht="13" x14ac:dyDescent="0.15">
      <c r="X519" s="38">
        <v>7755</v>
      </c>
      <c r="Y519" s="26">
        <f t="shared" si="10"/>
        <v>3.4697848263519013</v>
      </c>
    </row>
    <row r="520" spans="24:25" ht="13" x14ac:dyDescent="0.15">
      <c r="X520" s="38">
        <v>7770</v>
      </c>
      <c r="Y520" s="26">
        <f t="shared" si="10"/>
        <v>3.4698388016156931</v>
      </c>
    </row>
    <row r="521" spans="24:25" ht="13" x14ac:dyDescent="0.15">
      <c r="X521" s="38">
        <v>7785</v>
      </c>
      <c r="Y521" s="26">
        <f t="shared" si="10"/>
        <v>3.4698925573851929</v>
      </c>
    </row>
    <row r="522" spans="24:25" ht="13" x14ac:dyDescent="0.15">
      <c r="X522" s="38">
        <v>7800</v>
      </c>
      <c r="Y522" s="26">
        <f t="shared" si="10"/>
        <v>3.469946096849343</v>
      </c>
    </row>
    <row r="523" spans="24:25" ht="13" x14ac:dyDescent="0.15">
      <c r="X523" s="38">
        <v>7815</v>
      </c>
      <c r="Y523" s="26">
        <f t="shared" si="10"/>
        <v>3.4699994231506874</v>
      </c>
    </row>
    <row r="524" spans="24:25" ht="13" x14ac:dyDescent="0.15">
      <c r="X524" s="38">
        <v>7830</v>
      </c>
      <c r="Y524" s="26">
        <f t="shared" si="10"/>
        <v>3.470052539386038</v>
      </c>
    </row>
    <row r="525" spans="24:25" ht="13" x14ac:dyDescent="0.15">
      <c r="X525" s="38">
        <v>7845</v>
      </c>
      <c r="Y525" s="26">
        <f t="shared" si="10"/>
        <v>3.4701054486071499</v>
      </c>
    </row>
    <row r="526" spans="24:25" ht="13" x14ac:dyDescent="0.15">
      <c r="X526" s="38">
        <v>7860</v>
      </c>
      <c r="Y526" s="26">
        <f t="shared" si="10"/>
        <v>3.4701581538213739</v>
      </c>
    </row>
    <row r="527" spans="24:25" ht="13" x14ac:dyDescent="0.15">
      <c r="X527" s="38">
        <v>7875</v>
      </c>
      <c r="Y527" s="26">
        <f t="shared" si="10"/>
        <v>3.4702106579922978</v>
      </c>
    </row>
    <row r="528" spans="24:25" ht="13" x14ac:dyDescent="0.15">
      <c r="X528" s="38">
        <v>7890</v>
      </c>
      <c r="Y528" s="26">
        <f t="shared" si="10"/>
        <v>3.4702629640403906</v>
      </c>
    </row>
    <row r="529" spans="24:25" ht="13" x14ac:dyDescent="0.15">
      <c r="X529" s="38">
        <v>7905</v>
      </c>
      <c r="Y529" s="26">
        <f t="shared" si="10"/>
        <v>3.470315074843624</v>
      </c>
    </row>
    <row r="530" spans="24:25" ht="13" x14ac:dyDescent="0.15">
      <c r="X530" s="38">
        <v>7920</v>
      </c>
      <c r="Y530" s="26">
        <f t="shared" si="10"/>
        <v>3.4703669932380938</v>
      </c>
    </row>
    <row r="531" spans="24:25" ht="13" x14ac:dyDescent="0.15">
      <c r="X531" s="38">
        <v>7935</v>
      </c>
      <c r="Y531" s="26">
        <f t="shared" si="10"/>
        <v>3.4704187220186293</v>
      </c>
    </row>
    <row r="532" spans="24:25" ht="13" x14ac:dyDescent="0.15">
      <c r="X532" s="38">
        <v>7950</v>
      </c>
      <c r="Y532" s="26">
        <f t="shared" si="10"/>
        <v>3.470470263939391</v>
      </c>
    </row>
    <row r="533" spans="24:25" ht="13" x14ac:dyDescent="0.15">
      <c r="X533" s="38">
        <v>7965</v>
      </c>
      <c r="Y533" s="26">
        <f t="shared" si="10"/>
        <v>3.4705216217144672</v>
      </c>
    </row>
    <row r="534" spans="24:25" ht="13" x14ac:dyDescent="0.15">
      <c r="X534" s="38">
        <v>7980</v>
      </c>
      <c r="Y534" s="26">
        <f t="shared" si="10"/>
        <v>3.4705727980184538</v>
      </c>
    </row>
    <row r="535" spans="24:25" ht="13" x14ac:dyDescent="0.15">
      <c r="X535" s="38">
        <v>7995</v>
      </c>
      <c r="Y535" s="26">
        <f t="shared" si="10"/>
        <v>3.4706237954870254</v>
      </c>
    </row>
    <row r="536" spans="24:25" ht="13" x14ac:dyDescent="0.15">
      <c r="X536" s="38">
        <v>8010</v>
      </c>
      <c r="Y536" s="26">
        <f t="shared" si="10"/>
        <v>3.4706746167175107</v>
      </c>
    </row>
    <row r="537" spans="24:25" ht="13" x14ac:dyDescent="0.15">
      <c r="X537" s="38">
        <v>8025</v>
      </c>
      <c r="Y537" s="26">
        <f t="shared" si="10"/>
        <v>3.4707252642694435</v>
      </c>
    </row>
    <row r="538" spans="24:25" ht="13" x14ac:dyDescent="0.15">
      <c r="X538" s="38">
        <v>8040</v>
      </c>
      <c r="Y538" s="26">
        <f t="shared" si="10"/>
        <v>3.4707757406651139</v>
      </c>
    </row>
    <row r="539" spans="24:25" ht="13" x14ac:dyDescent="0.15">
      <c r="X539" s="38">
        <v>8055</v>
      </c>
      <c r="Y539" s="26">
        <f t="shared" si="10"/>
        <v>3.4708260483901103</v>
      </c>
    </row>
    <row r="540" spans="24:25" ht="13" x14ac:dyDescent="0.15">
      <c r="X540" s="38">
        <v>8070</v>
      </c>
      <c r="Y540" s="26">
        <f t="shared" si="10"/>
        <v>3.4708761898938567</v>
      </c>
    </row>
    <row r="541" spans="24:25" ht="13" x14ac:dyDescent="0.15">
      <c r="X541" s="38">
        <v>8085</v>
      </c>
      <c r="Y541" s="26">
        <f t="shared" si="10"/>
        <v>3.4709261675901324</v>
      </c>
    </row>
    <row r="542" spans="24:25" ht="13" x14ac:dyDescent="0.15">
      <c r="X542" s="38">
        <v>8100</v>
      </c>
      <c r="Y542" s="26">
        <f t="shared" si="10"/>
        <v>3.4709759838575991</v>
      </c>
    </row>
    <row r="543" spans="24:25" ht="13" x14ac:dyDescent="0.15">
      <c r="X543" s="38">
        <v>8115</v>
      </c>
      <c r="Y543" s="26">
        <f t="shared" si="10"/>
        <v>3.4710256410403009</v>
      </c>
    </row>
    <row r="544" spans="24:25" ht="13" x14ac:dyDescent="0.15">
      <c r="X544" s="38">
        <v>8130</v>
      </c>
      <c r="Y544" s="26">
        <f t="shared" si="10"/>
        <v>3.471075141448182</v>
      </c>
    </row>
    <row r="545" spans="24:25" ht="13" x14ac:dyDescent="0.15">
      <c r="X545" s="38">
        <v>8145</v>
      </c>
      <c r="Y545" s="26">
        <f t="shared" si="10"/>
        <v>3.47112448735757</v>
      </c>
    </row>
    <row r="546" spans="24:25" ht="13" x14ac:dyDescent="0.15">
      <c r="X546" s="38">
        <v>8160</v>
      </c>
      <c r="Y546" s="26">
        <f t="shared" si="10"/>
        <v>3.4711736810116713</v>
      </c>
    </row>
    <row r="547" spans="24:25" ht="13" x14ac:dyDescent="0.15">
      <c r="X547" s="38">
        <v>8175</v>
      </c>
      <c r="Y547" s="26">
        <f t="shared" si="10"/>
        <v>3.4712227246210521</v>
      </c>
    </row>
    <row r="548" spans="24:25" ht="13" x14ac:dyDescent="0.15">
      <c r="X548" s="38">
        <v>8190</v>
      </c>
      <c r="Y548" s="26">
        <f t="shared" si="10"/>
        <v>3.4712716203641145</v>
      </c>
    </row>
    <row r="549" spans="24:25" ht="13" x14ac:dyDescent="0.15">
      <c r="X549" s="38">
        <v>8205</v>
      </c>
      <c r="Y549" s="26">
        <f t="shared" si="10"/>
        <v>3.4713203703875619</v>
      </c>
    </row>
    <row r="550" spans="24:25" ht="13" x14ac:dyDescent="0.15">
      <c r="X550" s="38">
        <v>8220</v>
      </c>
      <c r="Y550" s="26">
        <f t="shared" si="10"/>
        <v>3.4713689768068621</v>
      </c>
    </row>
    <row r="551" spans="24:25" ht="13" x14ac:dyDescent="0.15">
      <c r="X551" s="38">
        <v>8235</v>
      </c>
      <c r="Y551" s="26">
        <f t="shared" si="10"/>
        <v>3.4714174417067012</v>
      </c>
    </row>
    <row r="552" spans="24:25" ht="13" x14ac:dyDescent="0.15">
      <c r="X552" s="38">
        <v>8250</v>
      </c>
      <c r="Y552" s="26">
        <f t="shared" si="10"/>
        <v>3.4714657671414306</v>
      </c>
    </row>
    <row r="553" spans="24:25" ht="13" x14ac:dyDescent="0.15">
      <c r="X553" s="38">
        <v>8265</v>
      </c>
      <c r="Y553" s="26">
        <f t="shared" si="10"/>
        <v>3.4715139551355136</v>
      </c>
    </row>
    <row r="554" spans="24:25" ht="13" x14ac:dyDescent="0.15">
      <c r="X554" s="38">
        <v>8280</v>
      </c>
      <c r="Y554" s="26">
        <f t="shared" si="10"/>
        <v>3.4715620076839491</v>
      </c>
    </row>
    <row r="555" spans="24:25" ht="13" x14ac:dyDescent="0.15">
      <c r="X555" s="38">
        <v>8295</v>
      </c>
      <c r="Y555" s="26">
        <f t="shared" si="10"/>
        <v>3.4716099267527145</v>
      </c>
    </row>
    <row r="556" spans="24:25" ht="13" x14ac:dyDescent="0.15">
      <c r="X556" s="38">
        <v>8310</v>
      </c>
      <c r="Y556" s="26">
        <f t="shared" si="10"/>
        <v>3.4716577142791749</v>
      </c>
    </row>
    <row r="557" spans="24:25" ht="13" x14ac:dyDescent="0.15">
      <c r="X557" s="38">
        <v>8325</v>
      </c>
      <c r="Y557" s="26">
        <f t="shared" si="10"/>
        <v>3.4717053721725097</v>
      </c>
    </row>
    <row r="558" spans="24:25" ht="13" x14ac:dyDescent="0.15">
      <c r="X558" s="38">
        <v>8340</v>
      </c>
      <c r="Y558" s="26">
        <f t="shared" si="10"/>
        <v>3.4717529023141154</v>
      </c>
    </row>
    <row r="559" spans="24:25" ht="13" x14ac:dyDescent="0.15">
      <c r="X559" s="38">
        <v>8355</v>
      </c>
      <c r="Y559" s="26">
        <f t="shared" si="10"/>
        <v>3.4718003065580145</v>
      </c>
    </row>
    <row r="560" spans="24:25" ht="13" x14ac:dyDescent="0.15">
      <c r="X560" s="38">
        <v>8370</v>
      </c>
      <c r="Y560" s="26">
        <f t="shared" si="10"/>
        <v>3.4718475867312533</v>
      </c>
    </row>
    <row r="561" spans="24:25" ht="13" x14ac:dyDescent="0.15">
      <c r="X561" s="38">
        <v>8385</v>
      </c>
      <c r="Y561" s="26">
        <f t="shared" si="10"/>
        <v>3.4718947446342892</v>
      </c>
    </row>
    <row r="562" spans="24:25" ht="13" x14ac:dyDescent="0.15">
      <c r="X562" s="38">
        <v>8400</v>
      </c>
      <c r="Y562" s="26">
        <f t="shared" si="10"/>
        <v>3.4719417820413847</v>
      </c>
    </row>
    <row r="563" spans="24:25" ht="13" x14ac:dyDescent="0.15">
      <c r="X563" s="38">
        <v>8415</v>
      </c>
      <c r="Y563" s="26">
        <f t="shared" si="10"/>
        <v>3.4719887007009858</v>
      </c>
    </row>
    <row r="564" spans="24:25" ht="13" x14ac:dyDescent="0.15">
      <c r="X564" s="38">
        <v>8430</v>
      </c>
      <c r="Y564" s="26">
        <f t="shared" si="10"/>
        <v>3.4720355023360963</v>
      </c>
    </row>
    <row r="565" spans="24:25" ht="13" x14ac:dyDescent="0.15">
      <c r="X565" s="38">
        <v>8445</v>
      </c>
      <c r="Y565" s="26">
        <f t="shared" si="10"/>
        <v>3.4720821886446487</v>
      </c>
    </row>
    <row r="566" spans="24:25" ht="13" x14ac:dyDescent="0.15">
      <c r="X566" s="38">
        <v>8460</v>
      </c>
      <c r="Y566" s="26">
        <f t="shared" si="10"/>
        <v>3.4721287612998699</v>
      </c>
    </row>
    <row r="567" spans="24:25" ht="13" x14ac:dyDescent="0.15">
      <c r="X567" s="38">
        <v>8475</v>
      </c>
      <c r="Y567" s="26">
        <f t="shared" si="10"/>
        <v>3.4721752219506401</v>
      </c>
    </row>
    <row r="568" spans="24:25" ht="13" x14ac:dyDescent="0.15">
      <c r="X568" s="38">
        <v>8490</v>
      </c>
      <c r="Y568" s="26">
        <f t="shared" si="10"/>
        <v>3.4722215722218479</v>
      </c>
    </row>
    <row r="569" spans="24:25" ht="13" x14ac:dyDescent="0.15">
      <c r="X569" s="38">
        <v>8505</v>
      </c>
      <c r="Y569" s="26">
        <f t="shared" si="10"/>
        <v>3.4722678137147369</v>
      </c>
    </row>
    <row r="570" spans="24:25" ht="13" x14ac:dyDescent="0.15">
      <c r="X570" s="38">
        <v>8520</v>
      </c>
      <c r="Y570" s="26">
        <f t="shared" si="10"/>
        <v>3.472313948007252</v>
      </c>
    </row>
    <row r="571" spans="24:25" ht="13" x14ac:dyDescent="0.15">
      <c r="X571" s="38">
        <v>8535</v>
      </c>
      <c r="Y571" s="26">
        <f t="shared" si="10"/>
        <v>3.4723599766543805</v>
      </c>
    </row>
    <row r="572" spans="24:25" ht="13" x14ac:dyDescent="0.15">
      <c r="X572" s="38">
        <v>8550</v>
      </c>
      <c r="Y572" s="26">
        <f t="shared" si="10"/>
        <v>3.4724059011884787</v>
      </c>
    </row>
    <row r="573" spans="24:25" ht="13" x14ac:dyDescent="0.15">
      <c r="X573" s="38">
        <v>8565</v>
      </c>
      <c r="Y573" s="26">
        <f t="shared" si="10"/>
        <v>3.4724517231196108</v>
      </c>
    </row>
    <row r="574" spans="24:25" ht="13" x14ac:dyDescent="0.15">
      <c r="X574" s="38">
        <v>8580</v>
      </c>
      <c r="Y574" s="26">
        <f t="shared" si="10"/>
        <v>3.4724974439358656</v>
      </c>
    </row>
    <row r="575" spans="24:25" ht="13" x14ac:dyDescent="0.15">
      <c r="X575" s="38">
        <v>8595</v>
      </c>
      <c r="Y575" s="26">
        <f t="shared" si="10"/>
        <v>3.4725430651036788</v>
      </c>
    </row>
    <row r="576" spans="24:25" ht="13" x14ac:dyDescent="0.15">
      <c r="X576" s="38">
        <v>8610</v>
      </c>
      <c r="Y576" s="26">
        <f t="shared" si="10"/>
        <v>3.4725885880681515</v>
      </c>
    </row>
    <row r="577" spans="24:25" ht="13" x14ac:dyDescent="0.15">
      <c r="X577" s="38">
        <v>8625</v>
      </c>
      <c r="Y577" s="26">
        <f t="shared" si="10"/>
        <v>3.4726340142533525</v>
      </c>
    </row>
    <row r="578" spans="24:25" ht="13" x14ac:dyDescent="0.15">
      <c r="X578" s="38">
        <v>8640</v>
      </c>
      <c r="Y578" s="26">
        <f t="shared" si="10"/>
        <v>3.4726793450626356</v>
      </c>
    </row>
    <row r="579" spans="24:25" ht="13" x14ac:dyDescent="0.15">
      <c r="X579" s="38">
        <v>8655</v>
      </c>
      <c r="Y579" s="26">
        <f t="shared" ref="Y579:Y642" si="11">$B$22-($B$26*EXP(-$B$23*X579))-($B$27*EXP(-$B$24*X579))-($B$28*EXP(-$B$25*X579))</f>
        <v>3.4727245818789294</v>
      </c>
    </row>
    <row r="580" spans="24:25" ht="13" x14ac:dyDescent="0.15">
      <c r="X580" s="38">
        <v>8670</v>
      </c>
      <c r="Y580" s="26">
        <f t="shared" si="11"/>
        <v>3.4727697260650432</v>
      </c>
    </row>
    <row r="581" spans="24:25" ht="13" x14ac:dyDescent="0.15">
      <c r="X581" s="38">
        <v>8685</v>
      </c>
      <c r="Y581" s="26">
        <f t="shared" si="11"/>
        <v>3.4728147789639543</v>
      </c>
    </row>
    <row r="582" spans="24:25" ht="13" x14ac:dyDescent="0.15">
      <c r="X582" s="38">
        <v>8700</v>
      </c>
      <c r="Y582" s="26">
        <f t="shared" si="11"/>
        <v>3.4728597418991018</v>
      </c>
    </row>
    <row r="583" spans="24:25" ht="13" x14ac:dyDescent="0.15">
      <c r="X583" s="38">
        <v>8715</v>
      </c>
      <c r="Y583" s="26">
        <f t="shared" si="11"/>
        <v>3.4729046161746639</v>
      </c>
    </row>
    <row r="584" spans="24:25" ht="13" x14ac:dyDescent="0.15">
      <c r="X584" s="38">
        <v>8730</v>
      </c>
      <c r="Y584" s="26">
        <f t="shared" si="11"/>
        <v>3.4729494030758463</v>
      </c>
    </row>
    <row r="585" spans="24:25" ht="13" x14ac:dyDescent="0.15">
      <c r="X585" s="38">
        <v>8745</v>
      </c>
      <c r="Y585" s="26">
        <f t="shared" si="11"/>
        <v>3.4729941038691488</v>
      </c>
    </row>
    <row r="586" spans="24:25" ht="13" x14ac:dyDescent="0.15">
      <c r="X586" s="38">
        <v>8760</v>
      </c>
      <c r="Y586" s="26">
        <f t="shared" si="11"/>
        <v>3.4730387198026467</v>
      </c>
    </row>
    <row r="587" spans="24:25" ht="13" x14ac:dyDescent="0.15">
      <c r="X587" s="38">
        <v>8775</v>
      </c>
      <c r="Y587" s="26">
        <f t="shared" si="11"/>
        <v>3.4730832521062549</v>
      </c>
    </row>
    <row r="588" spans="24:25" ht="13" x14ac:dyDescent="0.15">
      <c r="X588" s="38">
        <v>8790</v>
      </c>
      <c r="Y588" s="26">
        <f t="shared" si="11"/>
        <v>3.4731277019919906</v>
      </c>
    </row>
    <row r="589" spans="24:25" ht="13" x14ac:dyDescent="0.15">
      <c r="X589" s="38">
        <v>8805</v>
      </c>
      <c r="Y589" s="26">
        <f t="shared" si="11"/>
        <v>3.4731720706542353</v>
      </c>
    </row>
    <row r="590" spans="24:25" ht="13" x14ac:dyDescent="0.15">
      <c r="X590" s="38">
        <v>8820</v>
      </c>
      <c r="Y590" s="26">
        <f t="shared" si="11"/>
        <v>3.4732163592699923</v>
      </c>
    </row>
    <row r="591" spans="24:25" ht="13" x14ac:dyDescent="0.15">
      <c r="X591" s="38">
        <v>8835</v>
      </c>
      <c r="Y591" s="26">
        <f t="shared" si="11"/>
        <v>3.4732605689991383</v>
      </c>
    </row>
    <row r="592" spans="24:25" ht="13" x14ac:dyDescent="0.15">
      <c r="X592" s="38">
        <v>8850</v>
      </c>
      <c r="Y592" s="26">
        <f t="shared" si="11"/>
        <v>3.4733047009846745</v>
      </c>
    </row>
    <row r="593" spans="24:25" ht="13" x14ac:dyDescent="0.15">
      <c r="X593" s="38">
        <v>8865</v>
      </c>
      <c r="Y593" s="26">
        <f t="shared" si="11"/>
        <v>3.4733487563529666</v>
      </c>
    </row>
    <row r="594" spans="24:25" ht="13" x14ac:dyDescent="0.15">
      <c r="X594" s="38">
        <v>8880</v>
      </c>
      <c r="Y594" s="26">
        <f t="shared" si="11"/>
        <v>3.4733927362139942</v>
      </c>
    </row>
    <row r="595" spans="24:25" ht="13" x14ac:dyDescent="0.15">
      <c r="X595" s="38">
        <v>8895</v>
      </c>
      <c r="Y595" s="26">
        <f t="shared" si="11"/>
        <v>3.4734366416615865</v>
      </c>
    </row>
    <row r="596" spans="24:25" ht="13" x14ac:dyDescent="0.15">
      <c r="X596" s="38">
        <v>8910</v>
      </c>
      <c r="Y596" s="26">
        <f t="shared" si="11"/>
        <v>3.4734804737736535</v>
      </c>
    </row>
    <row r="597" spans="24:25" ht="13" x14ac:dyDescent="0.15">
      <c r="X597" s="38">
        <v>8925</v>
      </c>
      <c r="Y597" s="26">
        <f t="shared" si="11"/>
        <v>3.4735242336124248</v>
      </c>
    </row>
    <row r="598" spans="24:25" ht="13" x14ac:dyDescent="0.15">
      <c r="X598" s="38">
        <v>8940</v>
      </c>
      <c r="Y598" s="26">
        <f t="shared" si="11"/>
        <v>3.4735679222246691</v>
      </c>
    </row>
    <row r="599" spans="24:25" ht="13" x14ac:dyDescent="0.15">
      <c r="X599" s="38">
        <v>8955</v>
      </c>
      <c r="Y599" s="26">
        <f t="shared" si="11"/>
        <v>3.4736115406419286</v>
      </c>
    </row>
    <row r="600" spans="24:25" ht="13" x14ac:dyDescent="0.15">
      <c r="X600" s="38">
        <v>8970</v>
      </c>
      <c r="Y600" s="26">
        <f t="shared" si="11"/>
        <v>3.4736550898807321</v>
      </c>
    </row>
    <row r="601" spans="24:25" ht="13" x14ac:dyDescent="0.15">
      <c r="X601" s="38">
        <v>8985</v>
      </c>
      <c r="Y601" s="26">
        <f t="shared" si="11"/>
        <v>3.4736985709428208</v>
      </c>
    </row>
    <row r="602" spans="24:25" ht="13" x14ac:dyDescent="0.15">
      <c r="X602" s="38">
        <v>9000</v>
      </c>
      <c r="Y602" s="26">
        <f t="shared" si="11"/>
        <v>3.4737419848153559</v>
      </c>
    </row>
    <row r="603" spans="24:25" ht="13" x14ac:dyDescent="0.15">
      <c r="X603" s="38">
        <v>9015</v>
      </c>
      <c r="Y603" s="26">
        <f t="shared" si="11"/>
        <v>3.4737853324711381</v>
      </c>
    </row>
    <row r="604" spans="24:25" ht="13" x14ac:dyDescent="0.15">
      <c r="X604" s="38">
        <v>9030</v>
      </c>
      <c r="Y604" s="26">
        <f t="shared" si="11"/>
        <v>3.4738286148688111</v>
      </c>
    </row>
    <row r="605" spans="24:25" ht="13" x14ac:dyDescent="0.15">
      <c r="X605" s="38">
        <v>9045</v>
      </c>
      <c r="Y605" s="26">
        <f t="shared" si="11"/>
        <v>3.4738718329530709</v>
      </c>
    </row>
    <row r="606" spans="24:25" ht="13" x14ac:dyDescent="0.15">
      <c r="X606" s="38">
        <v>9060</v>
      </c>
      <c r="Y606" s="26">
        <f t="shared" si="11"/>
        <v>3.4739149876548661</v>
      </c>
    </row>
    <row r="607" spans="24:25" ht="13" x14ac:dyDescent="0.15">
      <c r="X607" s="38">
        <v>9075</v>
      </c>
      <c r="Y607" s="26">
        <f t="shared" si="11"/>
        <v>3.4739580798916014</v>
      </c>
    </row>
    <row r="608" spans="24:25" ht="13" x14ac:dyDescent="0.15">
      <c r="X608" s="38">
        <v>9090</v>
      </c>
      <c r="Y608" s="26">
        <f t="shared" si="11"/>
        <v>3.4740011105673299</v>
      </c>
    </row>
    <row r="609" spans="24:25" ht="13" x14ac:dyDescent="0.15">
      <c r="X609" s="38">
        <v>9105</v>
      </c>
      <c r="Y609" s="26">
        <f t="shared" si="11"/>
        <v>3.4740440805729511</v>
      </c>
    </row>
    <row r="610" spans="24:25" ht="13" x14ac:dyDescent="0.15">
      <c r="X610" s="38">
        <v>9120</v>
      </c>
      <c r="Y610" s="26">
        <f t="shared" si="11"/>
        <v>3.4740869907864056</v>
      </c>
    </row>
    <row r="611" spans="24:25" ht="13" x14ac:dyDescent="0.15">
      <c r="X611" s="38">
        <v>9135</v>
      </c>
      <c r="Y611" s="26">
        <f t="shared" si="11"/>
        <v>3.474129842072851</v>
      </c>
    </row>
    <row r="612" spans="24:25" ht="13" x14ac:dyDescent="0.15">
      <c r="X612" s="38">
        <v>9150</v>
      </c>
      <c r="Y612" s="26">
        <f t="shared" si="11"/>
        <v>3.4741726352848641</v>
      </c>
    </row>
    <row r="613" spans="24:25" ht="13" x14ac:dyDescent="0.15">
      <c r="X613" s="38">
        <v>9165</v>
      </c>
      <c r="Y613" s="26">
        <f t="shared" si="11"/>
        <v>3.4742153712626109</v>
      </c>
    </row>
    <row r="614" spans="24:25" ht="13" x14ac:dyDescent="0.15">
      <c r="X614" s="38">
        <v>9180</v>
      </c>
      <c r="Y614" s="26">
        <f t="shared" si="11"/>
        <v>3.4742580508340355</v>
      </c>
    </row>
    <row r="615" spans="24:25" ht="13" x14ac:dyDescent="0.15">
      <c r="X615" s="38">
        <v>9195</v>
      </c>
      <c r="Y615" s="26">
        <f t="shared" si="11"/>
        <v>3.4743006748150336</v>
      </c>
    </row>
    <row r="616" spans="24:25" ht="13" x14ac:dyDescent="0.15">
      <c r="X616" s="38">
        <v>9210</v>
      </c>
      <c r="Y616" s="26">
        <f t="shared" si="11"/>
        <v>3.4743432440096278</v>
      </c>
    </row>
    <row r="617" spans="24:25" ht="13" x14ac:dyDescent="0.15">
      <c r="X617" s="38">
        <v>9225</v>
      </c>
      <c r="Y617" s="26">
        <f t="shared" si="11"/>
        <v>3.4743857592101453</v>
      </c>
    </row>
    <row r="618" spans="24:25" ht="13" x14ac:dyDescent="0.15">
      <c r="X618" s="38">
        <v>9240</v>
      </c>
      <c r="Y618" s="26">
        <f t="shared" si="11"/>
        <v>3.4744282211973792</v>
      </c>
    </row>
    <row r="619" spans="24:25" ht="13" x14ac:dyDescent="0.15">
      <c r="X619" s="38">
        <v>9255</v>
      </c>
      <c r="Y619" s="26">
        <f t="shared" si="11"/>
        <v>3.4744706307407665</v>
      </c>
    </row>
    <row r="620" spans="24:25" ht="13" x14ac:dyDescent="0.15">
      <c r="X620" s="38">
        <v>9270</v>
      </c>
      <c r="Y620" s="26">
        <f t="shared" si="11"/>
        <v>3.4745129885985451</v>
      </c>
    </row>
    <row r="621" spans="24:25" ht="13" x14ac:dyDescent="0.15">
      <c r="X621" s="38">
        <v>9285</v>
      </c>
      <c r="Y621" s="26">
        <f t="shared" si="11"/>
        <v>3.4745552955179226</v>
      </c>
    </row>
    <row r="622" spans="24:25" ht="13" x14ac:dyDescent="0.15">
      <c r="X622" s="38">
        <v>9300</v>
      </c>
      <c r="Y622" s="26">
        <f t="shared" si="11"/>
        <v>3.474597552235231</v>
      </c>
    </row>
    <row r="623" spans="24:25" ht="13" x14ac:dyDescent="0.15">
      <c r="X623" s="38">
        <v>9315</v>
      </c>
      <c r="Y623" s="26">
        <f t="shared" si="11"/>
        <v>3.4746397594760907</v>
      </c>
    </row>
    <row r="624" spans="24:25" ht="13" x14ac:dyDescent="0.15">
      <c r="X624" s="38">
        <v>9330</v>
      </c>
      <c r="Y624" s="26">
        <f t="shared" si="11"/>
        <v>3.4746819179555635</v>
      </c>
    </row>
    <row r="625" spans="24:25" ht="13" x14ac:dyDescent="0.15">
      <c r="X625" s="38">
        <v>9345</v>
      </c>
      <c r="Y625" s="26">
        <f t="shared" si="11"/>
        <v>3.4747240283783052</v>
      </c>
    </row>
    <row r="626" spans="24:25" ht="13" x14ac:dyDescent="0.15">
      <c r="X626" s="38">
        <v>9360</v>
      </c>
      <c r="Y626" s="26">
        <f t="shared" si="11"/>
        <v>3.4747660914387204</v>
      </c>
    </row>
    <row r="627" spans="24:25" ht="13" x14ac:dyDescent="0.15">
      <c r="X627" s="38">
        <v>9375</v>
      </c>
      <c r="Y627" s="26">
        <f t="shared" si="11"/>
        <v>3.4748081078211071</v>
      </c>
    </row>
    <row r="628" spans="24:25" ht="13" x14ac:dyDescent="0.15">
      <c r="X628" s="38">
        <v>9390</v>
      </c>
      <c r="Y628" s="26">
        <f t="shared" si="11"/>
        <v>3.4748500781998084</v>
      </c>
    </row>
    <row r="629" spans="24:25" ht="13" x14ac:dyDescent="0.15">
      <c r="X629" s="38">
        <v>9405</v>
      </c>
      <c r="Y629" s="26">
        <f t="shared" si="11"/>
        <v>3.4748920032393551</v>
      </c>
    </row>
    <row r="630" spans="24:25" ht="13" x14ac:dyDescent="0.15">
      <c r="X630" s="38">
        <v>9420</v>
      </c>
      <c r="Y630" s="26">
        <f t="shared" si="11"/>
        <v>3.4749338835946091</v>
      </c>
    </row>
    <row r="631" spans="24:25" ht="13" x14ac:dyDescent="0.15">
      <c r="X631" s="38">
        <v>9435</v>
      </c>
      <c r="Y631" s="26">
        <f t="shared" si="11"/>
        <v>3.4749757199108995</v>
      </c>
    </row>
    <row r="632" spans="24:25" ht="13" x14ac:dyDescent="0.15">
      <c r="X632" s="38">
        <v>9450</v>
      </c>
      <c r="Y632" s="26">
        <f t="shared" si="11"/>
        <v>3.4750175128241718</v>
      </c>
    </row>
    <row r="633" spans="24:25" ht="13" x14ac:dyDescent="0.15">
      <c r="X633" s="38">
        <v>9465</v>
      </c>
      <c r="Y633" s="26">
        <f t="shared" si="11"/>
        <v>3.4750592629611115</v>
      </c>
    </row>
    <row r="634" spans="24:25" ht="13" x14ac:dyDescent="0.15">
      <c r="X634" s="38">
        <v>9480</v>
      </c>
      <c r="Y634" s="26">
        <f t="shared" si="11"/>
        <v>3.4751009709392919</v>
      </c>
    </row>
    <row r="635" spans="24:25" ht="13" x14ac:dyDescent="0.15">
      <c r="X635" s="38">
        <v>9495</v>
      </c>
      <c r="Y635" s="26">
        <f t="shared" si="11"/>
        <v>3.4751426373672958</v>
      </c>
    </row>
    <row r="636" spans="24:25" ht="13" x14ac:dyDescent="0.15">
      <c r="X636" s="38">
        <v>9510</v>
      </c>
      <c r="Y636" s="26">
        <f t="shared" si="11"/>
        <v>3.4751842628448504</v>
      </c>
    </row>
    <row r="637" spans="24:25" ht="13" x14ac:dyDescent="0.15">
      <c r="X637" s="38">
        <v>9525</v>
      </c>
      <c r="Y637" s="26">
        <f t="shared" si="11"/>
        <v>3.4752258479629612</v>
      </c>
    </row>
    <row r="638" spans="24:25" ht="13" x14ac:dyDescent="0.15">
      <c r="X638" s="38">
        <v>9540</v>
      </c>
      <c r="Y638" s="26">
        <f t="shared" si="11"/>
        <v>3.4752673933040281</v>
      </c>
    </row>
    <row r="639" spans="24:25" ht="13" x14ac:dyDescent="0.15">
      <c r="X639" s="38">
        <v>9555</v>
      </c>
      <c r="Y639" s="26">
        <f t="shared" si="11"/>
        <v>3.4753088994419796</v>
      </c>
    </row>
    <row r="640" spans="24:25" ht="13" x14ac:dyDescent="0.15">
      <c r="X640" s="38">
        <v>9570</v>
      </c>
      <c r="Y640" s="26">
        <f t="shared" si="11"/>
        <v>3.4753503669423962</v>
      </c>
    </row>
    <row r="641" spans="24:25" ht="13" x14ac:dyDescent="0.15">
      <c r="X641" s="38">
        <v>9585</v>
      </c>
      <c r="Y641" s="26">
        <f t="shared" si="11"/>
        <v>3.4753917963626213</v>
      </c>
    </row>
    <row r="642" spans="24:25" ht="13" x14ac:dyDescent="0.15">
      <c r="X642" s="38">
        <v>9600</v>
      </c>
      <c r="Y642" s="26">
        <f t="shared" si="11"/>
        <v>3.4754331882518974</v>
      </c>
    </row>
    <row r="643" spans="24:25" ht="13" x14ac:dyDescent="0.15">
      <c r="X643" s="38">
        <v>9615</v>
      </c>
      <c r="Y643" s="26">
        <f t="shared" ref="Y643:Y706" si="12">$B$22-($B$26*EXP(-$B$23*X643))-($B$27*EXP(-$B$24*X643))-($B$28*EXP(-$B$25*X643))</f>
        <v>3.4754745431514671</v>
      </c>
    </row>
    <row r="644" spans="24:25" ht="13" x14ac:dyDescent="0.15">
      <c r="X644" s="38">
        <v>9630</v>
      </c>
      <c r="Y644" s="26">
        <f t="shared" si="12"/>
        <v>3.4755158615947037</v>
      </c>
    </row>
    <row r="645" spans="24:25" ht="13" x14ac:dyDescent="0.15">
      <c r="X645" s="38">
        <v>9645</v>
      </c>
      <c r="Y645" s="26">
        <f t="shared" si="12"/>
        <v>3.4755571441072162</v>
      </c>
    </row>
    <row r="646" spans="24:25" ht="13" x14ac:dyDescent="0.15">
      <c r="X646" s="38">
        <v>9660</v>
      </c>
      <c r="Y646" s="26">
        <f t="shared" si="12"/>
        <v>3.4755983912069661</v>
      </c>
    </row>
    <row r="647" spans="24:25" ht="13" x14ac:dyDescent="0.15">
      <c r="X647" s="38">
        <v>9675</v>
      </c>
      <c r="Y647" s="26">
        <f t="shared" si="12"/>
        <v>3.4756396034043791</v>
      </c>
    </row>
    <row r="648" spans="24:25" ht="13" x14ac:dyDescent="0.15">
      <c r="X648" s="38">
        <v>9690</v>
      </c>
      <c r="Y648" s="26">
        <f t="shared" si="12"/>
        <v>3.4756807812024526</v>
      </c>
    </row>
    <row r="649" spans="24:25" ht="13" x14ac:dyDescent="0.15">
      <c r="X649" s="38">
        <v>9705</v>
      </c>
      <c r="Y649" s="26">
        <f t="shared" si="12"/>
        <v>3.4757219250968685</v>
      </c>
    </row>
    <row r="650" spans="24:25" ht="13" x14ac:dyDescent="0.15">
      <c r="X650" s="38">
        <v>9720</v>
      </c>
      <c r="Y650" s="26">
        <f t="shared" si="12"/>
        <v>3.4757630355760911</v>
      </c>
    </row>
    <row r="651" spans="24:25" ht="13" x14ac:dyDescent="0.15">
      <c r="X651" s="38">
        <v>9735</v>
      </c>
      <c r="Y651" s="26">
        <f t="shared" si="12"/>
        <v>3.4758041131214794</v>
      </c>
    </row>
    <row r="652" spans="24:25" ht="13" x14ac:dyDescent="0.15">
      <c r="X652" s="38">
        <v>9750</v>
      </c>
      <c r="Y652" s="26">
        <f t="shared" si="12"/>
        <v>3.4758451582073899</v>
      </c>
    </row>
    <row r="653" spans="24:25" ht="13" x14ac:dyDescent="0.15">
      <c r="X653" s="38">
        <v>9765</v>
      </c>
      <c r="Y653" s="26">
        <f t="shared" si="12"/>
        <v>3.4758861713012754</v>
      </c>
    </row>
    <row r="654" spans="24:25" ht="13" x14ac:dyDescent="0.15">
      <c r="X654" s="38">
        <v>9780</v>
      </c>
      <c r="Y654" s="26">
        <f t="shared" si="12"/>
        <v>3.4759271528637878</v>
      </c>
    </row>
    <row r="655" spans="24:25" ht="13" x14ac:dyDescent="0.15">
      <c r="X655" s="38">
        <v>9795</v>
      </c>
      <c r="Y655" s="26">
        <f t="shared" si="12"/>
        <v>3.4759681033488743</v>
      </c>
    </row>
    <row r="656" spans="24:25" ht="13" x14ac:dyDescent="0.15">
      <c r="X656" s="38">
        <v>9810</v>
      </c>
      <c r="Y656" s="26">
        <f t="shared" si="12"/>
        <v>3.4760090232038783</v>
      </c>
    </row>
    <row r="657" spans="24:25" ht="13" x14ac:dyDescent="0.15">
      <c r="X657" s="38">
        <v>9825</v>
      </c>
      <c r="Y657" s="26">
        <f t="shared" si="12"/>
        <v>3.4760499128696356</v>
      </c>
    </row>
    <row r="658" spans="24:25" ht="13" x14ac:dyDescent="0.15">
      <c r="X658" s="38">
        <v>9840</v>
      </c>
      <c r="Y658" s="26">
        <f t="shared" si="12"/>
        <v>3.4760907727805632</v>
      </c>
    </row>
    <row r="659" spans="24:25" ht="13" x14ac:dyDescent="0.15">
      <c r="X659" s="38">
        <v>9855</v>
      </c>
      <c r="Y659" s="26">
        <f t="shared" si="12"/>
        <v>3.4761316033647613</v>
      </c>
    </row>
    <row r="660" spans="24:25" ht="13" x14ac:dyDescent="0.15">
      <c r="X660" s="38">
        <v>9870</v>
      </c>
      <c r="Y660" s="26">
        <f t="shared" si="12"/>
        <v>3.4761724050440996</v>
      </c>
    </row>
    <row r="661" spans="24:25" ht="13" x14ac:dyDescent="0.15">
      <c r="X661" s="38">
        <v>9885</v>
      </c>
      <c r="Y661" s="26">
        <f t="shared" si="12"/>
        <v>3.4762131782343086</v>
      </c>
    </row>
    <row r="662" spans="24:25" ht="13" x14ac:dyDescent="0.15">
      <c r="X662" s="38">
        <v>9900</v>
      </c>
      <c r="Y662" s="26">
        <f t="shared" si="12"/>
        <v>3.4762539233450704</v>
      </c>
    </row>
    <row r="663" spans="24:25" ht="13" x14ac:dyDescent="0.15">
      <c r="X663" s="38">
        <v>9915</v>
      </c>
      <c r="Y663" s="26">
        <f t="shared" si="12"/>
        <v>3.4762946407801047</v>
      </c>
    </row>
    <row r="664" spans="24:25" ht="13" x14ac:dyDescent="0.15">
      <c r="X664" s="38">
        <v>9930</v>
      </c>
      <c r="Y664" s="26">
        <f t="shared" si="12"/>
        <v>3.4763353309372613</v>
      </c>
    </row>
    <row r="665" spans="24:25" ht="13" x14ac:dyDescent="0.15">
      <c r="X665" s="38">
        <v>9945</v>
      </c>
      <c r="Y665" s="26">
        <f t="shared" si="12"/>
        <v>3.4763759942085928</v>
      </c>
    </row>
    <row r="666" spans="24:25" ht="13" x14ac:dyDescent="0.15">
      <c r="X666" s="38">
        <v>9960</v>
      </c>
      <c r="Y666" s="26">
        <f t="shared" si="12"/>
        <v>3.4764166309804549</v>
      </c>
    </row>
    <row r="667" spans="24:25" ht="13" x14ac:dyDescent="0.15">
      <c r="X667" s="38">
        <v>9975</v>
      </c>
      <c r="Y667" s="26">
        <f t="shared" si="12"/>
        <v>3.4764572416335779</v>
      </c>
    </row>
    <row r="668" spans="24:25" ht="13" x14ac:dyDescent="0.15">
      <c r="X668" s="38">
        <v>9990</v>
      </c>
      <c r="Y668" s="26">
        <f t="shared" si="12"/>
        <v>3.4764978265431541</v>
      </c>
    </row>
    <row r="669" spans="24:25" ht="13" x14ac:dyDescent="0.15">
      <c r="X669" s="38">
        <v>10005</v>
      </c>
      <c r="Y669" s="26">
        <f t="shared" si="12"/>
        <v>3.4765383860789134</v>
      </c>
    </row>
    <row r="670" spans="24:25" ht="13" x14ac:dyDescent="0.15">
      <c r="X670" s="38">
        <v>10020</v>
      </c>
      <c r="Y670" s="26">
        <f t="shared" si="12"/>
        <v>3.4765789206052089</v>
      </c>
    </row>
    <row r="671" spans="24:25" ht="13" x14ac:dyDescent="0.15">
      <c r="X671" s="38">
        <v>10035</v>
      </c>
      <c r="Y671" s="26">
        <f t="shared" si="12"/>
        <v>3.476619430481092</v>
      </c>
    </row>
    <row r="672" spans="24:25" ht="13" x14ac:dyDescent="0.15">
      <c r="X672" s="38">
        <v>10050</v>
      </c>
      <c r="Y672" s="26">
        <f t="shared" si="12"/>
        <v>3.4766599160603873</v>
      </c>
    </row>
    <row r="673" spans="24:25" ht="13" x14ac:dyDescent="0.15">
      <c r="X673" s="38">
        <v>10065</v>
      </c>
      <c r="Y673" s="26">
        <f t="shared" si="12"/>
        <v>3.476700377691774</v>
      </c>
    </row>
    <row r="674" spans="24:25" ht="13" x14ac:dyDescent="0.15">
      <c r="X674" s="38">
        <v>10080</v>
      </c>
      <c r="Y674" s="26">
        <f t="shared" si="12"/>
        <v>3.4767408157188546</v>
      </c>
    </row>
    <row r="675" spans="24:25" ht="13" x14ac:dyDescent="0.15">
      <c r="X675" s="38">
        <v>10095</v>
      </c>
      <c r="Y675" s="26">
        <f t="shared" si="12"/>
        <v>3.4767812304802348</v>
      </c>
    </row>
    <row r="676" spans="24:25" ht="13" x14ac:dyDescent="0.15">
      <c r="X676" s="38">
        <v>10110</v>
      </c>
      <c r="Y676" s="26">
        <f t="shared" si="12"/>
        <v>3.4768216223095925</v>
      </c>
    </row>
    <row r="677" spans="24:25" ht="13" x14ac:dyDescent="0.15">
      <c r="X677" s="38">
        <v>10125</v>
      </c>
      <c r="Y677" s="26">
        <f t="shared" si="12"/>
        <v>3.4768619915357499</v>
      </c>
    </row>
    <row r="678" spans="24:25" ht="13" x14ac:dyDescent="0.15">
      <c r="X678" s="38">
        <v>10140</v>
      </c>
      <c r="Y678" s="26">
        <f t="shared" si="12"/>
        <v>3.476902338482744</v>
      </c>
    </row>
    <row r="679" spans="24:25" ht="13" x14ac:dyDescent="0.15">
      <c r="X679" s="38">
        <v>10155</v>
      </c>
      <c r="Y679" s="26">
        <f t="shared" si="12"/>
        <v>3.4769426634698997</v>
      </c>
    </row>
    <row r="680" spans="24:25" ht="13" x14ac:dyDescent="0.15">
      <c r="X680" s="38">
        <v>10170</v>
      </c>
      <c r="Y680" s="26">
        <f t="shared" si="12"/>
        <v>3.4769829668118923</v>
      </c>
    </row>
    <row r="681" spans="24:25" ht="13" x14ac:dyDescent="0.15">
      <c r="X681" s="38">
        <v>10185</v>
      </c>
      <c r="Y681" s="26">
        <f t="shared" si="12"/>
        <v>3.4770232488188197</v>
      </c>
    </row>
    <row r="682" spans="24:25" ht="13" x14ac:dyDescent="0.15">
      <c r="X682" s="38">
        <v>10200</v>
      </c>
      <c r="Y682" s="26">
        <f t="shared" si="12"/>
        <v>3.4770635097962677</v>
      </c>
    </row>
    <row r="683" spans="24:25" ht="13" x14ac:dyDescent="0.15">
      <c r="X683" s="38">
        <v>10215</v>
      </c>
      <c r="Y683" s="26">
        <f t="shared" si="12"/>
        <v>3.4771037500453765</v>
      </c>
    </row>
    <row r="684" spans="24:25" ht="13" x14ac:dyDescent="0.15">
      <c r="X684" s="38">
        <v>10230</v>
      </c>
      <c r="Y684" s="26">
        <f t="shared" si="12"/>
        <v>3.4771439698629019</v>
      </c>
    </row>
    <row r="685" spans="24:25" ht="13" x14ac:dyDescent="0.15">
      <c r="X685" s="38">
        <v>10245</v>
      </c>
      <c r="Y685" s="26">
        <f t="shared" si="12"/>
        <v>3.4771841695412853</v>
      </c>
    </row>
    <row r="686" spans="24:25" ht="13" x14ac:dyDescent="0.15">
      <c r="X686" s="38">
        <v>10260</v>
      </c>
      <c r="Y686" s="26">
        <f t="shared" si="12"/>
        <v>3.4772243493687105</v>
      </c>
    </row>
    <row r="687" spans="24:25" ht="13" x14ac:dyDescent="0.15">
      <c r="X687" s="38">
        <v>10275</v>
      </c>
      <c r="Y687" s="26">
        <f t="shared" si="12"/>
        <v>3.4772645096291672</v>
      </c>
    </row>
    <row r="688" spans="24:25" ht="13" x14ac:dyDescent="0.15">
      <c r="X688" s="38">
        <v>10290</v>
      </c>
      <c r="Y688" s="26">
        <f t="shared" si="12"/>
        <v>3.477304650602516</v>
      </c>
    </row>
    <row r="689" spans="24:25" ht="13" x14ac:dyDescent="0.15">
      <c r="X689" s="38">
        <v>10305</v>
      </c>
      <c r="Y689" s="26">
        <f t="shared" si="12"/>
        <v>3.4773447725645434</v>
      </c>
    </row>
    <row r="690" spans="24:25" ht="13" x14ac:dyDescent="0.15">
      <c r="X690" s="38">
        <v>10320</v>
      </c>
      <c r="Y690" s="26">
        <f t="shared" si="12"/>
        <v>3.4773848757870223</v>
      </c>
    </row>
    <row r="691" spans="24:25" ht="13" x14ac:dyDescent="0.15">
      <c r="X691" s="38">
        <v>10335</v>
      </c>
      <c r="Y691" s="26">
        <f t="shared" si="12"/>
        <v>3.4774249605377747</v>
      </c>
    </row>
    <row r="692" spans="24:25" ht="13" x14ac:dyDescent="0.15">
      <c r="X692" s="38">
        <v>10350</v>
      </c>
      <c r="Y692" s="26">
        <f t="shared" si="12"/>
        <v>3.4774650270807195</v>
      </c>
    </row>
    <row r="693" spans="24:25" ht="13" x14ac:dyDescent="0.15">
      <c r="X693" s="38">
        <v>10365</v>
      </c>
      <c r="Y693" s="26">
        <f t="shared" si="12"/>
        <v>3.4775050756759418</v>
      </c>
    </row>
    <row r="694" spans="24:25" ht="13" x14ac:dyDescent="0.15">
      <c r="X694" s="38">
        <v>10380</v>
      </c>
      <c r="Y694" s="26">
        <f t="shared" si="12"/>
        <v>3.4775451065797371</v>
      </c>
    </row>
    <row r="695" spans="24:25" ht="13" x14ac:dyDescent="0.15">
      <c r="X695" s="38">
        <v>10395</v>
      </c>
      <c r="Y695" s="26">
        <f t="shared" si="12"/>
        <v>3.4775851200446768</v>
      </c>
    </row>
    <row r="696" spans="24:25" ht="13" x14ac:dyDescent="0.15">
      <c r="X696" s="38">
        <v>10410</v>
      </c>
      <c r="Y696" s="26">
        <f t="shared" si="12"/>
        <v>3.4776251163196523</v>
      </c>
    </row>
    <row r="697" spans="24:25" ht="13" x14ac:dyDescent="0.15">
      <c r="X697" s="38">
        <v>10425</v>
      </c>
      <c r="Y697" s="26">
        <f t="shared" si="12"/>
        <v>3.4776650956499369</v>
      </c>
    </row>
    <row r="698" spans="24:25" ht="13" x14ac:dyDescent="0.15">
      <c r="X698" s="38">
        <v>10440</v>
      </c>
      <c r="Y698" s="26">
        <f t="shared" si="12"/>
        <v>3.477705058277234</v>
      </c>
    </row>
    <row r="699" spans="24:25" ht="13" x14ac:dyDescent="0.15">
      <c r="X699" s="38">
        <v>10455</v>
      </c>
      <c r="Y699" s="26">
        <f t="shared" si="12"/>
        <v>3.4777450044397291</v>
      </c>
    </row>
    <row r="700" spans="24:25" ht="13" x14ac:dyDescent="0.15">
      <c r="X700" s="38">
        <v>10470</v>
      </c>
      <c r="Y700" s="26">
        <f t="shared" si="12"/>
        <v>3.477784934372143</v>
      </c>
    </row>
    <row r="701" spans="24:25" ht="13" x14ac:dyDescent="0.15">
      <c r="X701" s="38">
        <v>10485</v>
      </c>
      <c r="Y701" s="26">
        <f t="shared" si="12"/>
        <v>3.4778248483057821</v>
      </c>
    </row>
    <row r="702" spans="24:25" ht="13" x14ac:dyDescent="0.15">
      <c r="X702" s="38">
        <v>10500</v>
      </c>
      <c r="Y702" s="26">
        <f t="shared" si="12"/>
        <v>3.4778647464685832</v>
      </c>
    </row>
    <row r="703" spans="24:25" ht="13" x14ac:dyDescent="0.15">
      <c r="X703" s="38">
        <v>10515</v>
      </c>
      <c r="Y703" s="26">
        <f t="shared" si="12"/>
        <v>3.4779046290851721</v>
      </c>
    </row>
    <row r="704" spans="24:25" ht="13" x14ac:dyDescent="0.15">
      <c r="X704" s="38">
        <v>10530</v>
      </c>
      <c r="Y704" s="26">
        <f t="shared" si="12"/>
        <v>3.4779444963769031</v>
      </c>
    </row>
    <row r="705" spans="24:25" ht="13" x14ac:dyDescent="0.15">
      <c r="X705" s="38">
        <v>10545</v>
      </c>
      <c r="Y705" s="26">
        <f t="shared" si="12"/>
        <v>3.4779843485619084</v>
      </c>
    </row>
    <row r="706" spans="24:25" ht="13" x14ac:dyDescent="0.15">
      <c r="X706" s="38">
        <v>10560</v>
      </c>
      <c r="Y706" s="26">
        <f t="shared" si="12"/>
        <v>3.4780241858551486</v>
      </c>
    </row>
    <row r="707" spans="24:25" ht="13" x14ac:dyDescent="0.15">
      <c r="X707" s="38">
        <v>10575</v>
      </c>
      <c r="Y707" s="26">
        <f t="shared" ref="Y707:Y770" si="13">$B$22-($B$26*EXP(-$B$23*X707))-($B$27*EXP(-$B$24*X707))-($B$28*EXP(-$B$25*X707))</f>
        <v>3.4780640084684551</v>
      </c>
    </row>
    <row r="708" spans="24:25" ht="13" x14ac:dyDescent="0.15">
      <c r="X708" s="38">
        <v>10590</v>
      </c>
      <c r="Y708" s="26">
        <f t="shared" si="13"/>
        <v>3.4781038166105791</v>
      </c>
    </row>
    <row r="709" spans="24:25" ht="13" x14ac:dyDescent="0.15">
      <c r="X709" s="38">
        <v>10605</v>
      </c>
      <c r="Y709" s="26">
        <f t="shared" si="13"/>
        <v>3.4781436104872325</v>
      </c>
    </row>
    <row r="710" spans="24:25" ht="13" x14ac:dyDescent="0.15">
      <c r="X710" s="38">
        <v>10620</v>
      </c>
      <c r="Y710" s="26">
        <f t="shared" si="13"/>
        <v>3.4781833903011332</v>
      </c>
    </row>
    <row r="711" spans="24:25" ht="13" x14ac:dyDescent="0.15">
      <c r="X711" s="38">
        <v>10635</v>
      </c>
      <c r="Y711" s="26">
        <f t="shared" si="13"/>
        <v>3.478223156252052</v>
      </c>
    </row>
    <row r="712" spans="24:25" ht="13" x14ac:dyDescent="0.15">
      <c r="X712" s="38">
        <v>10650</v>
      </c>
      <c r="Y712" s="26">
        <f t="shared" si="13"/>
        <v>3.4782629085368511</v>
      </c>
    </row>
    <row r="713" spans="24:25" ht="13" x14ac:dyDescent="0.15">
      <c r="X713" s="38">
        <v>10665</v>
      </c>
      <c r="Y713" s="26">
        <f t="shared" si="13"/>
        <v>3.4783026473495271</v>
      </c>
    </row>
    <row r="714" spans="24:25" ht="13" x14ac:dyDescent="0.15">
      <c r="X714" s="38">
        <v>10680</v>
      </c>
      <c r="Y714" s="26">
        <f t="shared" si="13"/>
        <v>3.4783423728812579</v>
      </c>
    </row>
    <row r="715" spans="24:25" ht="13" x14ac:dyDescent="0.15">
      <c r="X715" s="38">
        <v>10695</v>
      </c>
      <c r="Y715" s="26">
        <f t="shared" si="13"/>
        <v>3.4783820853204368</v>
      </c>
    </row>
    <row r="716" spans="24:25" ht="13" x14ac:dyDescent="0.15">
      <c r="X716" s="38">
        <v>10710</v>
      </c>
      <c r="Y716" s="26">
        <f t="shared" si="13"/>
        <v>3.4784217848527161</v>
      </c>
    </row>
    <row r="717" spans="24:25" ht="13" x14ac:dyDescent="0.15">
      <c r="X717" s="38">
        <v>10725</v>
      </c>
      <c r="Y717" s="26">
        <f t="shared" si="13"/>
        <v>3.4784614716610456</v>
      </c>
    </row>
    <row r="718" spans="24:25" ht="13" x14ac:dyDescent="0.15">
      <c r="X718" s="38">
        <v>10740</v>
      </c>
      <c r="Y718" s="26">
        <f t="shared" si="13"/>
        <v>3.4785011459257156</v>
      </c>
    </row>
    <row r="719" spans="24:25" ht="13" x14ac:dyDescent="0.15">
      <c r="X719" s="38">
        <v>10755</v>
      </c>
      <c r="Y719" s="26">
        <f t="shared" si="13"/>
        <v>3.478540807824392</v>
      </c>
    </row>
    <row r="720" spans="24:25" ht="13" x14ac:dyDescent="0.15">
      <c r="X720" s="38">
        <v>10770</v>
      </c>
      <c r="Y720" s="26">
        <f t="shared" si="13"/>
        <v>3.4785804575321562</v>
      </c>
    </row>
    <row r="721" spans="24:25" ht="13" x14ac:dyDescent="0.15">
      <c r="X721" s="38">
        <v>10785</v>
      </c>
      <c r="Y721" s="26">
        <f t="shared" si="13"/>
        <v>3.4786200952215394</v>
      </c>
    </row>
    <row r="722" spans="24:25" ht="13" x14ac:dyDescent="0.15">
      <c r="X722" s="38">
        <v>10800</v>
      </c>
      <c r="Y722" s="26">
        <f t="shared" si="13"/>
        <v>3.4786597210625656</v>
      </c>
    </row>
    <row r="723" spans="24:25" ht="13" x14ac:dyDescent="0.15">
      <c r="X723" s="38">
        <v>10815</v>
      </c>
      <c r="Y723" s="26">
        <f t="shared" si="13"/>
        <v>3.4786993352227844</v>
      </c>
    </row>
    <row r="724" spans="24:25" ht="13" x14ac:dyDescent="0.15">
      <c r="X724" s="38">
        <v>10830</v>
      </c>
      <c r="Y724" s="26">
        <f t="shared" si="13"/>
        <v>3.4787389378673055</v>
      </c>
    </row>
    <row r="725" spans="24:25" ht="13" x14ac:dyDescent="0.15">
      <c r="X725" s="38">
        <v>10845</v>
      </c>
      <c r="Y725" s="26">
        <f t="shared" si="13"/>
        <v>3.4787785291588369</v>
      </c>
    </row>
    <row r="726" spans="24:25" ht="13" x14ac:dyDescent="0.15">
      <c r="X726" s="38">
        <v>10860</v>
      </c>
      <c r="Y726" s="26">
        <f t="shared" si="13"/>
        <v>3.4788181092577224</v>
      </c>
    </row>
    <row r="727" spans="24:25" ht="13" x14ac:dyDescent="0.15">
      <c r="X727" s="38">
        <v>10875</v>
      </c>
      <c r="Y727" s="26">
        <f t="shared" si="13"/>
        <v>3.4788576783219662</v>
      </c>
    </row>
    <row r="728" spans="24:25" ht="13" x14ac:dyDescent="0.15">
      <c r="X728" s="38">
        <v>10890</v>
      </c>
      <c r="Y728" s="26">
        <f t="shared" si="13"/>
        <v>3.4788972365072794</v>
      </c>
    </row>
    <row r="729" spans="24:25" ht="13" x14ac:dyDescent="0.15">
      <c r="X729" s="38">
        <v>10905</v>
      </c>
      <c r="Y729" s="26">
        <f t="shared" si="13"/>
        <v>3.4789367839671055</v>
      </c>
    </row>
    <row r="730" spans="24:25" ht="13" x14ac:dyDescent="0.15">
      <c r="X730" s="38">
        <v>10920</v>
      </c>
      <c r="Y730" s="26">
        <f t="shared" si="13"/>
        <v>3.4789763208526532</v>
      </c>
    </row>
    <row r="731" spans="24:25" ht="13" x14ac:dyDescent="0.15">
      <c r="X731" s="38">
        <v>10935</v>
      </c>
      <c r="Y731" s="26">
        <f t="shared" si="13"/>
        <v>3.479015847312934</v>
      </c>
    </row>
    <row r="732" spans="24:25" ht="13" x14ac:dyDescent="0.15">
      <c r="X732" s="38">
        <v>10950</v>
      </c>
      <c r="Y732" s="26">
        <f t="shared" si="13"/>
        <v>3.4790553634947905</v>
      </c>
    </row>
    <row r="733" spans="24:25" ht="13" x14ac:dyDescent="0.15">
      <c r="X733" s="38">
        <v>10965</v>
      </c>
      <c r="Y733" s="26">
        <f t="shared" si="13"/>
        <v>3.4790948695429282</v>
      </c>
    </row>
    <row r="734" spans="24:25" ht="13" x14ac:dyDescent="0.15">
      <c r="X734" s="38">
        <v>10980</v>
      </c>
      <c r="Y734" s="26">
        <f t="shared" si="13"/>
        <v>3.479134365599946</v>
      </c>
    </row>
    <row r="735" spans="24:25" ht="13" x14ac:dyDescent="0.15">
      <c r="X735" s="38">
        <v>10995</v>
      </c>
      <c r="Y735" s="26">
        <f t="shared" si="13"/>
        <v>3.4791738518063706</v>
      </c>
    </row>
    <row r="736" spans="24:25" ht="13" x14ac:dyDescent="0.15">
      <c r="X736" s="38">
        <v>11010</v>
      </c>
      <c r="Y736" s="26">
        <f t="shared" si="13"/>
        <v>3.4792133283006805</v>
      </c>
    </row>
    <row r="737" spans="24:25" ht="13" x14ac:dyDescent="0.15">
      <c r="X737" s="38">
        <v>11025</v>
      </c>
      <c r="Y737" s="26">
        <f t="shared" si="13"/>
        <v>3.4792527952193444</v>
      </c>
    </row>
    <row r="738" spans="24:25" ht="13" x14ac:dyDescent="0.15">
      <c r="X738" s="38">
        <v>11040</v>
      </c>
      <c r="Y738" s="26">
        <f t="shared" si="13"/>
        <v>3.4792922526968386</v>
      </c>
    </row>
    <row r="739" spans="24:25" ht="13" x14ac:dyDescent="0.15">
      <c r="X739" s="38">
        <v>11055</v>
      </c>
      <c r="Y739" s="26">
        <f t="shared" si="13"/>
        <v>3.4793317008656874</v>
      </c>
    </row>
    <row r="740" spans="24:25" ht="13" x14ac:dyDescent="0.15">
      <c r="X740" s="38">
        <v>11070</v>
      </c>
      <c r="Y740" s="26">
        <f t="shared" si="13"/>
        <v>3.4793711398564868</v>
      </c>
    </row>
    <row r="741" spans="24:25" ht="13" x14ac:dyDescent="0.15">
      <c r="X741" s="38">
        <v>11085</v>
      </c>
      <c r="Y741" s="26">
        <f t="shared" si="13"/>
        <v>3.4794105697979303</v>
      </c>
    </row>
    <row r="742" spans="24:25" ht="13" x14ac:dyDescent="0.15">
      <c r="X742" s="38">
        <v>11100</v>
      </c>
      <c r="Y742" s="26">
        <f t="shared" si="13"/>
        <v>3.4794499908168399</v>
      </c>
    </row>
    <row r="743" spans="24:25" ht="13" x14ac:dyDescent="0.15">
      <c r="X743" s="38">
        <v>11115</v>
      </c>
      <c r="Y743" s="26">
        <f t="shared" si="13"/>
        <v>3.479489403038194</v>
      </c>
    </row>
    <row r="744" spans="24:25" ht="13" x14ac:dyDescent="0.15">
      <c r="X744" s="38">
        <v>11130</v>
      </c>
      <c r="Y744" s="26">
        <f t="shared" si="13"/>
        <v>3.4795288065851491</v>
      </c>
    </row>
    <row r="745" spans="24:25" ht="13" x14ac:dyDescent="0.15">
      <c r="X745" s="38">
        <v>11145</v>
      </c>
      <c r="Y745" s="26">
        <f t="shared" si="13"/>
        <v>3.4795682015790721</v>
      </c>
    </row>
    <row r="746" spans="24:25" ht="13" x14ac:dyDescent="0.15">
      <c r="X746" s="38">
        <v>11160</v>
      </c>
      <c r="Y746" s="26">
        <f t="shared" si="13"/>
        <v>3.4796075881395625</v>
      </c>
    </row>
    <row r="747" spans="24:25" ht="13" x14ac:dyDescent="0.15">
      <c r="X747" s="38">
        <v>11175</v>
      </c>
      <c r="Y747" s="26">
        <f t="shared" si="13"/>
        <v>3.4796469663844816</v>
      </c>
    </row>
    <row r="748" spans="24:25" ht="13" x14ac:dyDescent="0.15">
      <c r="X748" s="38">
        <v>11190</v>
      </c>
      <c r="Y748" s="26">
        <f t="shared" si="13"/>
        <v>3.4796863364299746</v>
      </c>
    </row>
    <row r="749" spans="24:25" ht="13" x14ac:dyDescent="0.15">
      <c r="X749" s="38">
        <v>11205</v>
      </c>
      <c r="Y749" s="26">
        <f t="shared" si="13"/>
        <v>3.4797256983904967</v>
      </c>
    </row>
    <row r="750" spans="24:25" ht="13" x14ac:dyDescent="0.15">
      <c r="X750" s="38">
        <v>11220</v>
      </c>
      <c r="Y750" s="26">
        <f t="shared" si="13"/>
        <v>3.4797650523788377</v>
      </c>
    </row>
    <row r="751" spans="24:25" ht="13" x14ac:dyDescent="0.15">
      <c r="X751" s="38">
        <v>11235</v>
      </c>
      <c r="Y751" s="26">
        <f t="shared" si="13"/>
        <v>3.479804398506146</v>
      </c>
    </row>
    <row r="752" spans="24:25" ht="13" x14ac:dyDescent="0.15">
      <c r="X752" s="38">
        <v>11250</v>
      </c>
      <c r="Y752" s="26">
        <f t="shared" si="13"/>
        <v>3.4798437368819544</v>
      </c>
    </row>
    <row r="753" spans="24:25" ht="13" x14ac:dyDescent="0.15">
      <c r="X753" s="38">
        <v>11265</v>
      </c>
      <c r="Y753" s="26">
        <f t="shared" si="13"/>
        <v>3.4798830676141979</v>
      </c>
    </row>
    <row r="754" spans="24:25" ht="13" x14ac:dyDescent="0.15">
      <c r="X754" s="38">
        <v>11280</v>
      </c>
      <c r="Y754" s="26">
        <f t="shared" si="13"/>
        <v>3.4799223908092465</v>
      </c>
    </row>
    <row r="755" spans="24:25" ht="13" x14ac:dyDescent="0.15">
      <c r="X755" s="38">
        <v>11295</v>
      </c>
      <c r="Y755" s="26">
        <f t="shared" si="13"/>
        <v>3.4799617065719186</v>
      </c>
    </row>
    <row r="756" spans="24:25" ht="13" x14ac:dyDescent="0.15">
      <c r="X756" s="38">
        <v>11310</v>
      </c>
      <c r="Y756" s="26">
        <f t="shared" si="13"/>
        <v>3.4800010150055094</v>
      </c>
    </row>
    <row r="757" spans="24:25" ht="13" x14ac:dyDescent="0.15">
      <c r="X757" s="38">
        <v>11325</v>
      </c>
      <c r="Y757" s="26">
        <f t="shared" si="13"/>
        <v>3.4800403162118094</v>
      </c>
    </row>
    <row r="758" spans="24:25" ht="13" x14ac:dyDescent="0.15">
      <c r="X758" s="38">
        <v>11340</v>
      </c>
      <c r="Y758" s="26">
        <f t="shared" si="13"/>
        <v>3.4800796102911287</v>
      </c>
    </row>
    <row r="759" spans="24:25" ht="13" x14ac:dyDescent="0.15">
      <c r="X759" s="38">
        <v>11355</v>
      </c>
      <c r="Y759" s="26">
        <f t="shared" si="13"/>
        <v>3.4801188973423187</v>
      </c>
    </row>
    <row r="760" spans="24:25" ht="13" x14ac:dyDescent="0.15">
      <c r="X760" s="38">
        <v>11370</v>
      </c>
      <c r="Y760" s="26">
        <f t="shared" si="13"/>
        <v>3.4801581774627932</v>
      </c>
    </row>
    <row r="761" spans="24:25" ht="13" x14ac:dyDescent="0.15">
      <c r="X761" s="38">
        <v>11385</v>
      </c>
      <c r="Y761" s="26">
        <f t="shared" si="13"/>
        <v>3.4801974507485456</v>
      </c>
    </row>
    <row r="762" spans="24:25" ht="13" x14ac:dyDescent="0.15">
      <c r="X762" s="38">
        <v>11400</v>
      </c>
      <c r="Y762" s="26">
        <f t="shared" si="13"/>
        <v>3.4802367172941739</v>
      </c>
    </row>
    <row r="763" spans="24:25" ht="13" x14ac:dyDescent="0.15">
      <c r="X763" s="38">
        <v>11415</v>
      </c>
      <c r="Y763" s="26">
        <f t="shared" si="13"/>
        <v>3.4802759771929015</v>
      </c>
    </row>
    <row r="764" spans="24:25" ht="13" x14ac:dyDescent="0.15">
      <c r="X764" s="38">
        <v>11430</v>
      </c>
      <c r="Y764" s="26">
        <f t="shared" si="13"/>
        <v>3.4803152305365925</v>
      </c>
    </row>
    <row r="765" spans="24:25" ht="13" x14ac:dyDescent="0.15">
      <c r="X765" s="38">
        <v>11445</v>
      </c>
      <c r="Y765" s="26">
        <f t="shared" si="13"/>
        <v>3.4803544774157764</v>
      </c>
    </row>
    <row r="766" spans="24:25" ht="13" x14ac:dyDescent="0.15">
      <c r="X766" s="38">
        <v>11460</v>
      </c>
      <c r="Y766" s="26">
        <f t="shared" si="13"/>
        <v>3.4803937179196653</v>
      </c>
    </row>
    <row r="767" spans="24:25" ht="13" x14ac:dyDescent="0.15">
      <c r="X767" s="38">
        <v>11475</v>
      </c>
      <c r="Y767" s="26">
        <f t="shared" si="13"/>
        <v>3.4804329521361721</v>
      </c>
    </row>
    <row r="768" spans="24:25" ht="13" x14ac:dyDescent="0.15">
      <c r="X768" s="38">
        <v>11490</v>
      </c>
      <c r="Y768" s="26">
        <f t="shared" si="13"/>
        <v>3.4804721801519314</v>
      </c>
    </row>
    <row r="769" spans="24:25" ht="13" x14ac:dyDescent="0.15">
      <c r="X769" s="38">
        <v>11505</v>
      </c>
      <c r="Y769" s="26">
        <f t="shared" si="13"/>
        <v>3.4805114020523176</v>
      </c>
    </row>
    <row r="770" spans="24:25" ht="13" x14ac:dyDescent="0.15">
      <c r="X770" s="38">
        <v>11520</v>
      </c>
      <c r="Y770" s="26">
        <f t="shared" si="13"/>
        <v>3.4805506179214607</v>
      </c>
    </row>
    <row r="771" spans="24:25" ht="13" x14ac:dyDescent="0.15">
      <c r="X771" s="38">
        <v>11535</v>
      </c>
      <c r="Y771" s="26">
        <f t="shared" ref="Y771:Y834" si="14">$B$22-($B$26*EXP(-$B$23*X771))-($B$27*EXP(-$B$24*X771))-($B$28*EXP(-$B$25*X771))</f>
        <v>3.4805898278422704</v>
      </c>
    </row>
    <row r="772" spans="24:25" ht="13" x14ac:dyDescent="0.15">
      <c r="X772" s="38">
        <v>11550</v>
      </c>
      <c r="Y772" s="26">
        <f t="shared" si="14"/>
        <v>3.4806290318964459</v>
      </c>
    </row>
    <row r="773" spans="24:25" ht="13" x14ac:dyDescent="0.15">
      <c r="X773" s="38">
        <v>11565</v>
      </c>
      <c r="Y773" s="26">
        <f t="shared" si="14"/>
        <v>3.4806682301645013</v>
      </c>
    </row>
    <row r="774" spans="24:25" ht="13" x14ac:dyDescent="0.15">
      <c r="X774" s="38">
        <v>11580</v>
      </c>
      <c r="Y774" s="26">
        <f t="shared" si="14"/>
        <v>3.4807074227257759</v>
      </c>
    </row>
    <row r="775" spans="24:25" ht="13" x14ac:dyDescent="0.15">
      <c r="X775" s="38">
        <v>11595</v>
      </c>
      <c r="Y775" s="26">
        <f t="shared" si="14"/>
        <v>3.4807466096584578</v>
      </c>
    </row>
    <row r="776" spans="24:25" ht="13" x14ac:dyDescent="0.15">
      <c r="X776" s="38">
        <v>11610</v>
      </c>
      <c r="Y776" s="26">
        <f t="shared" si="14"/>
        <v>3.4807857910395938</v>
      </c>
    </row>
    <row r="777" spans="24:25" ht="13" x14ac:dyDescent="0.15">
      <c r="X777" s="38">
        <v>11625</v>
      </c>
      <c r="Y777" s="26">
        <f t="shared" si="14"/>
        <v>3.4808249669451143</v>
      </c>
    </row>
    <row r="778" spans="24:25" ht="13" x14ac:dyDescent="0.15">
      <c r="X778" s="38">
        <v>11640</v>
      </c>
      <c r="Y778" s="26">
        <f t="shared" si="14"/>
        <v>3.4808641374498404</v>
      </c>
    </row>
    <row r="779" spans="24:25" ht="13" x14ac:dyDescent="0.15">
      <c r="X779" s="38">
        <v>11655</v>
      </c>
      <c r="Y779" s="26">
        <f t="shared" si="14"/>
        <v>3.4809033026275076</v>
      </c>
    </row>
    <row r="780" spans="24:25" ht="13" x14ac:dyDescent="0.15">
      <c r="X780" s="38">
        <v>11670</v>
      </c>
      <c r="Y780" s="26">
        <f t="shared" si="14"/>
        <v>3.4809424625507761</v>
      </c>
    </row>
    <row r="781" spans="24:25" ht="13" x14ac:dyDescent="0.15">
      <c r="X781" s="38">
        <v>11685</v>
      </c>
      <c r="Y781" s="26">
        <f t="shared" si="14"/>
        <v>3.4809816172912509</v>
      </c>
    </row>
    <row r="782" spans="24:25" ht="13" x14ac:dyDescent="0.15">
      <c r="X782" s="38">
        <v>11700</v>
      </c>
      <c r="Y782" s="26">
        <f t="shared" si="14"/>
        <v>3.481020766919495</v>
      </c>
    </row>
    <row r="783" spans="24:25" ht="13" x14ac:dyDescent="0.15">
      <c r="X783" s="38">
        <v>11715</v>
      </c>
      <c r="Y783" s="26">
        <f t="shared" si="14"/>
        <v>3.4810599115050431</v>
      </c>
    </row>
    <row r="784" spans="24:25" ht="13" x14ac:dyDescent="0.15">
      <c r="X784" s="38">
        <v>11730</v>
      </c>
      <c r="Y784" s="26">
        <f t="shared" si="14"/>
        <v>3.481099051116419</v>
      </c>
    </row>
    <row r="785" spans="24:25" ht="13" x14ac:dyDescent="0.15">
      <c r="X785" s="38">
        <v>11745</v>
      </c>
      <c r="Y785" s="26">
        <f t="shared" si="14"/>
        <v>3.481138185821151</v>
      </c>
    </row>
    <row r="786" spans="24:25" ht="13" x14ac:dyDescent="0.15">
      <c r="X786" s="38">
        <v>11760</v>
      </c>
      <c r="Y786" s="26">
        <f t="shared" si="14"/>
        <v>3.4811773156857821</v>
      </c>
    </row>
    <row r="787" spans="24:25" ht="13" x14ac:dyDescent="0.15">
      <c r="X787" s="38">
        <v>11775</v>
      </c>
      <c r="Y787" s="26">
        <f t="shared" si="14"/>
        <v>3.4812164407758894</v>
      </c>
    </row>
    <row r="788" spans="24:25" ht="13" x14ac:dyDescent="0.15">
      <c r="X788" s="38">
        <v>11790</v>
      </c>
      <c r="Y788" s="26">
        <f t="shared" si="14"/>
        <v>3.4812555611560949</v>
      </c>
    </row>
    <row r="789" spans="24:25" ht="13" x14ac:dyDescent="0.15">
      <c r="X789" s="38">
        <v>11805</v>
      </c>
      <c r="Y789" s="26">
        <f t="shared" si="14"/>
        <v>3.4812946768900792</v>
      </c>
    </row>
    <row r="790" spans="24:25" ht="13" x14ac:dyDescent="0.15">
      <c r="X790" s="38">
        <v>11820</v>
      </c>
      <c r="Y790" s="26">
        <f t="shared" si="14"/>
        <v>3.4813337880405983</v>
      </c>
    </row>
    <row r="791" spans="24:25" ht="13" x14ac:dyDescent="0.15">
      <c r="X791" s="38">
        <v>11835</v>
      </c>
      <c r="Y791" s="26">
        <f t="shared" si="14"/>
        <v>3.4813728946694953</v>
      </c>
    </row>
    <row r="792" spans="24:25" ht="13" x14ac:dyDescent="0.15">
      <c r="X792" s="38">
        <v>11850</v>
      </c>
      <c r="Y792" s="26">
        <f t="shared" si="14"/>
        <v>3.4814119968377115</v>
      </c>
    </row>
    <row r="793" spans="24:25" ht="13" x14ac:dyDescent="0.15">
      <c r="X793" s="38">
        <v>11865</v>
      </c>
      <c r="Y793" s="26">
        <f t="shared" si="14"/>
        <v>3.4814510946053021</v>
      </c>
    </row>
    <row r="794" spans="24:25" ht="13" x14ac:dyDescent="0.15">
      <c r="X794" s="38">
        <v>11880</v>
      </c>
      <c r="Y794" s="26">
        <f t="shared" si="14"/>
        <v>3.4814901880314482</v>
      </c>
    </row>
    <row r="795" spans="24:25" ht="13" x14ac:dyDescent="0.15">
      <c r="X795" s="38">
        <v>11895</v>
      </c>
      <c r="Y795" s="26">
        <f t="shared" si="14"/>
        <v>3.4815292771744728</v>
      </c>
    </row>
    <row r="796" spans="24:25" ht="13" x14ac:dyDescent="0.15">
      <c r="X796" s="38">
        <v>11910</v>
      </c>
      <c r="Y796" s="26">
        <f t="shared" si="14"/>
        <v>3.4815683620918474</v>
      </c>
    </row>
    <row r="797" spans="24:25" ht="13" x14ac:dyDescent="0.15">
      <c r="X797" s="38">
        <v>11925</v>
      </c>
      <c r="Y797" s="26">
        <f t="shared" si="14"/>
        <v>3.4816074428402066</v>
      </c>
    </row>
    <row r="798" spans="24:25" ht="13" x14ac:dyDescent="0.15">
      <c r="X798" s="38">
        <v>11940</v>
      </c>
      <c r="Y798" s="26">
        <f t="shared" si="14"/>
        <v>3.4816465194753627</v>
      </c>
    </row>
    <row r="799" spans="24:25" ht="13" x14ac:dyDescent="0.15">
      <c r="X799" s="38">
        <v>11955</v>
      </c>
      <c r="Y799" s="26">
        <f t="shared" si="14"/>
        <v>3.4816855920523153</v>
      </c>
    </row>
    <row r="800" spans="24:25" ht="13" x14ac:dyDescent="0.15">
      <c r="X800" s="38">
        <v>11970</v>
      </c>
      <c r="Y800" s="26">
        <f t="shared" si="14"/>
        <v>3.4817246606252654</v>
      </c>
    </row>
    <row r="801" spans="24:25" ht="13" x14ac:dyDescent="0.15">
      <c r="X801" s="38">
        <v>11985</v>
      </c>
      <c r="Y801" s="26">
        <f t="shared" si="14"/>
        <v>3.4817637252476228</v>
      </c>
    </row>
    <row r="802" spans="24:25" ht="13" x14ac:dyDescent="0.15">
      <c r="X802" s="38">
        <v>12000</v>
      </c>
      <c r="Y802" s="26">
        <f t="shared" si="14"/>
        <v>3.48180278597202</v>
      </c>
    </row>
    <row r="803" spans="24:25" ht="13" x14ac:dyDescent="0.15">
      <c r="X803" s="38">
        <v>12015</v>
      </c>
      <c r="Y803" s="26">
        <f t="shared" si="14"/>
        <v>3.4818418428503275</v>
      </c>
    </row>
    <row r="804" spans="24:25" ht="13" x14ac:dyDescent="0.15">
      <c r="X804" s="38">
        <v>12030</v>
      </c>
      <c r="Y804" s="26">
        <f t="shared" si="14"/>
        <v>3.4818808959336565</v>
      </c>
    </row>
    <row r="805" spans="24:25" ht="13" x14ac:dyDescent="0.15">
      <c r="X805" s="38">
        <v>12045</v>
      </c>
      <c r="Y805" s="26">
        <f t="shared" si="14"/>
        <v>3.4819199452723781</v>
      </c>
    </row>
    <row r="806" spans="24:25" ht="13" x14ac:dyDescent="0.15">
      <c r="X806" s="38">
        <v>12060</v>
      </c>
      <c r="Y806" s="26">
        <f t="shared" si="14"/>
        <v>3.4819589909161284</v>
      </c>
    </row>
    <row r="807" spans="24:25" ht="13" x14ac:dyDescent="0.15">
      <c r="X807" s="38">
        <v>12075</v>
      </c>
      <c r="Y807" s="26">
        <f t="shared" si="14"/>
        <v>3.4819980329138218</v>
      </c>
    </row>
    <row r="808" spans="24:25" ht="13" x14ac:dyDescent="0.15">
      <c r="X808" s="38">
        <v>12090</v>
      </c>
      <c r="Y808" s="26">
        <f t="shared" si="14"/>
        <v>3.4820370713136617</v>
      </c>
    </row>
    <row r="809" spans="24:25" ht="13" x14ac:dyDescent="0.15">
      <c r="X809" s="38">
        <v>12105</v>
      </c>
      <c r="Y809" s="26">
        <f t="shared" si="14"/>
        <v>3.4820761061631487</v>
      </c>
    </row>
    <row r="810" spans="24:25" ht="13" x14ac:dyDescent="0.15">
      <c r="X810" s="38">
        <v>12120</v>
      </c>
      <c r="Y810" s="26">
        <f t="shared" si="14"/>
        <v>3.4821151375090942</v>
      </c>
    </row>
    <row r="811" spans="24:25" ht="13" x14ac:dyDescent="0.15">
      <c r="X811" s="38">
        <v>12135</v>
      </c>
      <c r="Y811" s="26">
        <f t="shared" si="14"/>
        <v>3.4821541653976267</v>
      </c>
    </row>
    <row r="812" spans="24:25" ht="13" x14ac:dyDescent="0.15">
      <c r="X812" s="38">
        <v>12150</v>
      </c>
      <c r="Y812" s="26">
        <f t="shared" si="14"/>
        <v>3.482193189874204</v>
      </c>
    </row>
    <row r="813" spans="24:25" ht="13" x14ac:dyDescent="0.15">
      <c r="X813" s="38">
        <v>12165</v>
      </c>
      <c r="Y813" s="26">
        <f t="shared" si="14"/>
        <v>3.4822322109836241</v>
      </c>
    </row>
    <row r="814" spans="24:25" ht="13" x14ac:dyDescent="0.15">
      <c r="X814" s="38">
        <v>12180</v>
      </c>
      <c r="Y814" s="26">
        <f t="shared" si="14"/>
        <v>3.4822712287700304</v>
      </c>
    </row>
    <row r="815" spans="24:25" ht="13" x14ac:dyDescent="0.15">
      <c r="X815" s="38">
        <v>12195</v>
      </c>
      <c r="Y815" s="26">
        <f t="shared" si="14"/>
        <v>3.4823102432769266</v>
      </c>
    </row>
    <row r="816" spans="24:25" ht="13" x14ac:dyDescent="0.15">
      <c r="X816" s="38">
        <v>12210</v>
      </c>
      <c r="Y816" s="26">
        <f t="shared" si="14"/>
        <v>3.4823492545471799</v>
      </c>
    </row>
    <row r="817" spans="24:25" ht="13" x14ac:dyDescent="0.15">
      <c r="X817" s="38">
        <v>12225</v>
      </c>
      <c r="Y817" s="26">
        <f t="shared" si="14"/>
        <v>3.48238826262304</v>
      </c>
    </row>
    <row r="818" spans="24:25" ht="13" x14ac:dyDescent="0.15">
      <c r="X818" s="38">
        <v>12240</v>
      </c>
      <c r="Y818" s="26">
        <f t="shared" si="14"/>
        <v>3.4824272675461367</v>
      </c>
    </row>
    <row r="819" spans="24:25" ht="13" x14ac:dyDescent="0.15">
      <c r="X819" s="38">
        <v>12255</v>
      </c>
      <c r="Y819" s="26">
        <f t="shared" si="14"/>
        <v>3.4824662693574941</v>
      </c>
    </row>
    <row r="820" spans="24:25" ht="13" x14ac:dyDescent="0.15">
      <c r="X820" s="38">
        <v>12270</v>
      </c>
      <c r="Y820" s="26">
        <f t="shared" si="14"/>
        <v>3.4825052680975421</v>
      </c>
    </row>
    <row r="821" spans="24:25" ht="13" x14ac:dyDescent="0.15">
      <c r="X821" s="38">
        <v>12285</v>
      </c>
      <c r="Y821" s="26">
        <f t="shared" si="14"/>
        <v>3.4825442638061199</v>
      </c>
    </row>
    <row r="822" spans="24:25" ht="13" x14ac:dyDescent="0.15">
      <c r="X822" s="38">
        <v>12300</v>
      </c>
      <c r="Y822" s="26">
        <f t="shared" si="14"/>
        <v>3.4825832565224903</v>
      </c>
    </row>
    <row r="823" spans="24:25" ht="13" x14ac:dyDescent="0.15">
      <c r="X823" s="38">
        <v>12315</v>
      </c>
      <c r="Y823" s="26">
        <f t="shared" si="14"/>
        <v>3.4826222462853416</v>
      </c>
    </row>
    <row r="824" spans="24:25" ht="13" x14ac:dyDescent="0.15">
      <c r="X824" s="38">
        <v>12330</v>
      </c>
      <c r="Y824" s="26">
        <f t="shared" si="14"/>
        <v>3.4826612331327995</v>
      </c>
    </row>
    <row r="825" spans="24:25" ht="13" x14ac:dyDescent="0.15">
      <c r="X825" s="38">
        <v>12345</v>
      </c>
      <c r="Y825" s="26">
        <f t="shared" si="14"/>
        <v>3.4827002171024377</v>
      </c>
    </row>
    <row r="826" spans="24:25" ht="13" x14ac:dyDescent="0.15">
      <c r="X826" s="38">
        <v>12360</v>
      </c>
      <c r="Y826" s="26">
        <f t="shared" si="14"/>
        <v>3.482739198231279</v>
      </c>
    </row>
    <row r="827" spans="24:25" ht="13" x14ac:dyDescent="0.15">
      <c r="X827" s="38">
        <v>12375</v>
      </c>
      <c r="Y827" s="26">
        <f t="shared" si="14"/>
        <v>3.4827781765558115</v>
      </c>
    </row>
    <row r="828" spans="24:25" ht="13" x14ac:dyDescent="0.15">
      <c r="X828" s="38">
        <v>12390</v>
      </c>
      <c r="Y828" s="26">
        <f t="shared" si="14"/>
        <v>3.4828171521119913</v>
      </c>
    </row>
    <row r="829" spans="24:25" ht="13" x14ac:dyDescent="0.15">
      <c r="X829" s="38">
        <v>12405</v>
      </c>
      <c r="Y829" s="26">
        <f t="shared" si="14"/>
        <v>3.4828561249352488</v>
      </c>
    </row>
    <row r="830" spans="24:25" ht="13" x14ac:dyDescent="0.15">
      <c r="X830" s="38">
        <v>12420</v>
      </c>
      <c r="Y830" s="26">
        <f t="shared" si="14"/>
        <v>3.4828950950605027</v>
      </c>
    </row>
    <row r="831" spans="24:25" ht="13" x14ac:dyDescent="0.15">
      <c r="X831" s="38">
        <v>12435</v>
      </c>
      <c r="Y831" s="26">
        <f t="shared" si="14"/>
        <v>3.4829340625221619</v>
      </c>
    </row>
    <row r="832" spans="24:25" ht="13" x14ac:dyDescent="0.15">
      <c r="X832" s="38">
        <v>12450</v>
      </c>
      <c r="Y832" s="26">
        <f t="shared" si="14"/>
        <v>3.4829730273541335</v>
      </c>
    </row>
    <row r="833" spans="24:25" ht="13" x14ac:dyDescent="0.15">
      <c r="X833" s="38">
        <v>12465</v>
      </c>
      <c r="Y833" s="26">
        <f t="shared" si="14"/>
        <v>3.4830119895898335</v>
      </c>
    </row>
    <row r="834" spans="24:25" ht="13" x14ac:dyDescent="0.15">
      <c r="X834" s="38">
        <v>12480</v>
      </c>
      <c r="Y834" s="26">
        <f t="shared" si="14"/>
        <v>3.4830509492621893</v>
      </c>
    </row>
    <row r="835" spans="24:25" ht="13" x14ac:dyDescent="0.15">
      <c r="X835" s="38">
        <v>12495</v>
      </c>
      <c r="Y835" s="26">
        <f t="shared" ref="Y835:Y898" si="15">$B$22-($B$26*EXP(-$B$23*X835))-($B$27*EXP(-$B$24*X835))-($B$28*EXP(-$B$25*X835))</f>
        <v>3.4830899064036522</v>
      </c>
    </row>
    <row r="836" spans="24:25" ht="13" x14ac:dyDescent="0.15">
      <c r="X836" s="38">
        <v>12510</v>
      </c>
      <c r="Y836" s="26">
        <f t="shared" si="15"/>
        <v>3.4831288610462003</v>
      </c>
    </row>
    <row r="837" spans="24:25" ht="13" x14ac:dyDescent="0.15">
      <c r="X837" s="38">
        <v>12525</v>
      </c>
      <c r="Y837" s="26">
        <f t="shared" si="15"/>
        <v>3.4831678132213426</v>
      </c>
    </row>
    <row r="838" spans="24:25" ht="13" x14ac:dyDescent="0.15">
      <c r="X838" s="38">
        <v>12540</v>
      </c>
      <c r="Y838" s="26">
        <f t="shared" si="15"/>
        <v>3.483206762960136</v>
      </c>
    </row>
    <row r="839" spans="24:25" ht="13" x14ac:dyDescent="0.15">
      <c r="X839" s="38">
        <v>12555</v>
      </c>
      <c r="Y839" s="26">
        <f t="shared" si="15"/>
        <v>3.4832457102931818</v>
      </c>
    </row>
    <row r="840" spans="24:25" ht="13" x14ac:dyDescent="0.15">
      <c r="X840" s="38">
        <v>12570</v>
      </c>
      <c r="Y840" s="26">
        <f t="shared" si="15"/>
        <v>3.4832846552506362</v>
      </c>
    </row>
    <row r="841" spans="24:25" ht="13" x14ac:dyDescent="0.15">
      <c r="X841" s="38">
        <v>12585</v>
      </c>
      <c r="Y841" s="26">
        <f t="shared" si="15"/>
        <v>3.4833235978622161</v>
      </c>
    </row>
    <row r="842" spans="24:25" ht="13" x14ac:dyDescent="0.15">
      <c r="X842" s="38">
        <v>12600</v>
      </c>
      <c r="Y842" s="26">
        <f t="shared" si="15"/>
        <v>3.4833625381572091</v>
      </c>
    </row>
    <row r="843" spans="24:25" ht="13" x14ac:dyDescent="0.15">
      <c r="X843" s="38">
        <v>12615</v>
      </c>
      <c r="Y843" s="26">
        <f t="shared" si="15"/>
        <v>3.4834014761644747</v>
      </c>
    </row>
    <row r="844" spans="24:25" ht="13" x14ac:dyDescent="0.15">
      <c r="X844" s="38">
        <v>12630</v>
      </c>
      <c r="Y844" s="26">
        <f t="shared" si="15"/>
        <v>3.4834404119124516</v>
      </c>
    </row>
    <row r="845" spans="24:25" ht="13" x14ac:dyDescent="0.15">
      <c r="X845" s="38">
        <v>12645</v>
      </c>
      <c r="Y845" s="26">
        <f t="shared" si="15"/>
        <v>3.4834793454291662</v>
      </c>
    </row>
    <row r="846" spans="24:25" ht="13" x14ac:dyDescent="0.15">
      <c r="X846" s="38">
        <v>12660</v>
      </c>
      <c r="Y846" s="26">
        <f t="shared" si="15"/>
        <v>3.4835182767422346</v>
      </c>
    </row>
    <row r="847" spans="24:25" ht="13" x14ac:dyDescent="0.15">
      <c r="X847" s="38">
        <v>12675</v>
      </c>
      <c r="Y847" s="26">
        <f t="shared" si="15"/>
        <v>3.483557205878876</v>
      </c>
    </row>
    <row r="848" spans="24:25" ht="13" x14ac:dyDescent="0.15">
      <c r="X848" s="38">
        <v>12690</v>
      </c>
      <c r="Y848" s="26">
        <f t="shared" si="15"/>
        <v>3.4835961328659089</v>
      </c>
    </row>
    <row r="849" spans="24:25" ht="13" x14ac:dyDescent="0.15">
      <c r="X849" s="38">
        <v>12705</v>
      </c>
      <c r="Y849" s="26">
        <f t="shared" si="15"/>
        <v>3.4836350577297646</v>
      </c>
    </row>
    <row r="850" spans="24:25" ht="13" x14ac:dyDescent="0.15">
      <c r="X850" s="38">
        <v>12720</v>
      </c>
      <c r="Y850" s="26">
        <f t="shared" si="15"/>
        <v>3.483673980496488</v>
      </c>
    </row>
    <row r="851" spans="24:25" ht="13" x14ac:dyDescent="0.15">
      <c r="X851" s="38">
        <v>12735</v>
      </c>
      <c r="Y851" s="26">
        <f t="shared" si="15"/>
        <v>3.4837129011917449</v>
      </c>
    </row>
    <row r="852" spans="24:25" ht="13" x14ac:dyDescent="0.15">
      <c r="X852" s="38">
        <v>12750</v>
      </c>
      <c r="Y852" s="26">
        <f t="shared" si="15"/>
        <v>3.4837518198408306</v>
      </c>
    </row>
    <row r="853" spans="24:25" ht="13" x14ac:dyDescent="0.15">
      <c r="X853" s="38">
        <v>12765</v>
      </c>
      <c r="Y853" s="26">
        <f t="shared" si="15"/>
        <v>3.4837907364686682</v>
      </c>
    </row>
    <row r="854" spans="24:25" ht="13" x14ac:dyDescent="0.15">
      <c r="X854" s="38">
        <v>12780</v>
      </c>
      <c r="Y854" s="26">
        <f t="shared" si="15"/>
        <v>3.4838296510998221</v>
      </c>
    </row>
    <row r="855" spans="24:25" ht="13" x14ac:dyDescent="0.15">
      <c r="X855" s="38">
        <v>12795</v>
      </c>
      <c r="Y855" s="26">
        <f t="shared" si="15"/>
        <v>3.4838685637584952</v>
      </c>
    </row>
    <row r="856" spans="24:25" ht="13" x14ac:dyDescent="0.15">
      <c r="X856" s="38">
        <v>12810</v>
      </c>
      <c r="Y856" s="26">
        <f t="shared" si="15"/>
        <v>3.4839074744685421</v>
      </c>
    </row>
    <row r="857" spans="24:25" ht="13" x14ac:dyDescent="0.15">
      <c r="X857" s="38">
        <v>12825</v>
      </c>
      <c r="Y857" s="26">
        <f t="shared" si="15"/>
        <v>3.4839463832534694</v>
      </c>
    </row>
    <row r="858" spans="24:25" ht="13" x14ac:dyDescent="0.15">
      <c r="X858" s="38">
        <v>12840</v>
      </c>
      <c r="Y858" s="26">
        <f t="shared" si="15"/>
        <v>3.483985290136439</v>
      </c>
    </row>
    <row r="859" spans="24:25" ht="13" x14ac:dyDescent="0.15">
      <c r="X859" s="38">
        <v>12855</v>
      </c>
      <c r="Y859" s="26">
        <f t="shared" si="15"/>
        <v>3.4840241951402797</v>
      </c>
    </row>
    <row r="860" spans="24:25" ht="13" x14ac:dyDescent="0.15">
      <c r="X860" s="38">
        <v>12870</v>
      </c>
      <c r="Y860" s="26">
        <f t="shared" si="15"/>
        <v>3.4840630982874856</v>
      </c>
    </row>
    <row r="861" spans="24:25" ht="13" x14ac:dyDescent="0.15">
      <c r="X861" s="38">
        <v>12885</v>
      </c>
      <c r="Y861" s="26">
        <f t="shared" si="15"/>
        <v>3.4841019996002247</v>
      </c>
    </row>
    <row r="862" spans="24:25" ht="13" x14ac:dyDescent="0.15">
      <c r="X862" s="38">
        <v>12900</v>
      </c>
      <c r="Y862" s="26">
        <f t="shared" si="15"/>
        <v>3.4841408991003417</v>
      </c>
    </row>
    <row r="863" spans="24:25" ht="13" x14ac:dyDescent="0.15">
      <c r="X863" s="38">
        <v>12915</v>
      </c>
      <c r="Y863" s="26">
        <f t="shared" si="15"/>
        <v>3.4841797968093644</v>
      </c>
    </row>
    <row r="864" spans="24:25" ht="13" x14ac:dyDescent="0.15">
      <c r="X864" s="38">
        <v>12930</v>
      </c>
      <c r="Y864" s="26">
        <f t="shared" si="15"/>
        <v>3.4842186927485068</v>
      </c>
    </row>
    <row r="865" spans="24:25" ht="13" x14ac:dyDescent="0.15">
      <c r="X865" s="38">
        <v>12945</v>
      </c>
      <c r="Y865" s="26">
        <f t="shared" si="15"/>
        <v>3.484257586938674</v>
      </c>
    </row>
    <row r="866" spans="24:25" ht="13" x14ac:dyDescent="0.15">
      <c r="X866" s="38">
        <v>12960</v>
      </c>
      <c r="Y866" s="26">
        <f t="shared" si="15"/>
        <v>3.4842964794004674</v>
      </c>
    </row>
    <row r="867" spans="24:25" ht="13" x14ac:dyDescent="0.15">
      <c r="X867" s="38">
        <v>12975</v>
      </c>
      <c r="Y867" s="26">
        <f t="shared" si="15"/>
        <v>3.4843353701541879</v>
      </c>
    </row>
    <row r="868" spans="24:25" ht="13" x14ac:dyDescent="0.15">
      <c r="X868" s="38">
        <v>12990</v>
      </c>
      <c r="Y868" s="26">
        <f t="shared" si="15"/>
        <v>3.4843742592198419</v>
      </c>
    </row>
    <row r="869" spans="24:25" ht="13" x14ac:dyDescent="0.15">
      <c r="X869" s="38">
        <v>13005</v>
      </c>
      <c r="Y869" s="26">
        <f t="shared" si="15"/>
        <v>3.4844131466171469</v>
      </c>
    </row>
    <row r="870" spans="24:25" ht="13" x14ac:dyDescent="0.15">
      <c r="X870" s="38">
        <v>13020</v>
      </c>
      <c r="Y870" s="26">
        <f t="shared" si="15"/>
        <v>3.4844520323655281</v>
      </c>
    </row>
    <row r="871" spans="24:25" ht="13" x14ac:dyDescent="0.15">
      <c r="X871" s="38">
        <v>13035</v>
      </c>
      <c r="Y871" s="26">
        <f t="shared" si="15"/>
        <v>3.4844909164841331</v>
      </c>
    </row>
    <row r="872" spans="24:25" ht="13" x14ac:dyDescent="0.15">
      <c r="X872" s="38">
        <v>13050</v>
      </c>
      <c r="Y872" s="26">
        <f t="shared" si="15"/>
        <v>3.4845297989918285</v>
      </c>
    </row>
    <row r="873" spans="24:25" ht="13" x14ac:dyDescent="0.15">
      <c r="X873" s="38">
        <v>13065</v>
      </c>
      <c r="Y873" s="26">
        <f t="shared" si="15"/>
        <v>3.4845686799072064</v>
      </c>
    </row>
    <row r="874" spans="24:25" ht="13" x14ac:dyDescent="0.15">
      <c r="X874" s="38">
        <v>13080</v>
      </c>
      <c r="Y874" s="26">
        <f t="shared" si="15"/>
        <v>3.4846075592485883</v>
      </c>
    </row>
    <row r="875" spans="24:25" ht="13" x14ac:dyDescent="0.15">
      <c r="X875" s="38">
        <v>13095</v>
      </c>
      <c r="Y875" s="26">
        <f t="shared" si="15"/>
        <v>3.4846464370340327</v>
      </c>
    </row>
    <row r="876" spans="24:25" ht="13" x14ac:dyDescent="0.15">
      <c r="X876" s="38">
        <v>13110</v>
      </c>
      <c r="Y876" s="26">
        <f t="shared" si="15"/>
        <v>3.4846853132813305</v>
      </c>
    </row>
    <row r="877" spans="24:25" ht="13" x14ac:dyDescent="0.15">
      <c r="X877" s="38">
        <v>13125</v>
      </c>
      <c r="Y877" s="26">
        <f t="shared" si="15"/>
        <v>3.4847241880080135</v>
      </c>
    </row>
    <row r="878" spans="24:25" ht="13" x14ac:dyDescent="0.15">
      <c r="X878" s="38">
        <v>13140</v>
      </c>
      <c r="Y878" s="26">
        <f t="shared" si="15"/>
        <v>3.4847630612313658</v>
      </c>
    </row>
    <row r="879" spans="24:25" ht="13" x14ac:dyDescent="0.15">
      <c r="X879" s="38">
        <v>13155</v>
      </c>
      <c r="Y879" s="26">
        <f t="shared" si="15"/>
        <v>3.4848019329684101</v>
      </c>
    </row>
    <row r="880" spans="24:25" ht="13" x14ac:dyDescent="0.15">
      <c r="X880" s="38">
        <v>13170</v>
      </c>
      <c r="Y880" s="26">
        <f t="shared" si="15"/>
        <v>3.4848408032359295</v>
      </c>
    </row>
    <row r="881" spans="24:25" ht="13" x14ac:dyDescent="0.15">
      <c r="X881" s="38">
        <v>13185</v>
      </c>
      <c r="Y881" s="26">
        <f t="shared" si="15"/>
        <v>3.4848796720504591</v>
      </c>
    </row>
    <row r="882" spans="24:25" ht="13" x14ac:dyDescent="0.15">
      <c r="X882" s="38">
        <v>13200</v>
      </c>
      <c r="Y882" s="26">
        <f t="shared" si="15"/>
        <v>3.4849185394282909</v>
      </c>
    </row>
    <row r="883" spans="24:25" ht="13" x14ac:dyDescent="0.15">
      <c r="X883" s="38">
        <v>13215</v>
      </c>
      <c r="Y883" s="26">
        <f t="shared" si="15"/>
        <v>3.4849574053854884</v>
      </c>
    </row>
    <row r="884" spans="24:25" ht="13" x14ac:dyDescent="0.15">
      <c r="X884" s="38">
        <v>13230</v>
      </c>
      <c r="Y884" s="26">
        <f t="shared" si="15"/>
        <v>3.4849962699378718</v>
      </c>
    </row>
    <row r="885" spans="24:25" ht="13" x14ac:dyDescent="0.15">
      <c r="X885" s="38">
        <v>13245</v>
      </c>
      <c r="Y885" s="26">
        <f t="shared" si="15"/>
        <v>3.4850351331010376</v>
      </c>
    </row>
    <row r="886" spans="24:25" ht="13" x14ac:dyDescent="0.15">
      <c r="X886" s="38">
        <v>13260</v>
      </c>
      <c r="Y886" s="26">
        <f t="shared" si="15"/>
        <v>3.4850739948903522</v>
      </c>
    </row>
    <row r="887" spans="24:25" ht="13" x14ac:dyDescent="0.15">
      <c r="X887" s="38">
        <v>13275</v>
      </c>
      <c r="Y887" s="26">
        <f t="shared" si="15"/>
        <v>3.4851128553209598</v>
      </c>
    </row>
    <row r="888" spans="24:25" ht="13" x14ac:dyDescent="0.15">
      <c r="X888" s="38">
        <v>13290</v>
      </c>
      <c r="Y888" s="26">
        <f t="shared" si="15"/>
        <v>3.4851517144077837</v>
      </c>
    </row>
    <row r="889" spans="24:25" ht="13" x14ac:dyDescent="0.15">
      <c r="X889" s="38">
        <v>13305</v>
      </c>
      <c r="Y889" s="26">
        <f t="shared" si="15"/>
        <v>3.4851905721655294</v>
      </c>
    </row>
    <row r="890" spans="24:25" ht="13" x14ac:dyDescent="0.15">
      <c r="X890" s="38">
        <v>13320</v>
      </c>
      <c r="Y890" s="26">
        <f t="shared" si="15"/>
        <v>3.485229428608692</v>
      </c>
    </row>
    <row r="891" spans="24:25" ht="13" x14ac:dyDescent="0.15">
      <c r="X891" s="38">
        <v>13335</v>
      </c>
      <c r="Y891" s="26">
        <f t="shared" si="15"/>
        <v>3.4852682837515516</v>
      </c>
    </row>
    <row r="892" spans="24:25" ht="13" x14ac:dyDescent="0.15">
      <c r="X892" s="38">
        <v>13350</v>
      </c>
      <c r="Y892" s="26">
        <f t="shared" si="15"/>
        <v>3.4853071376081797</v>
      </c>
    </row>
    <row r="893" spans="24:25" ht="13" x14ac:dyDescent="0.15">
      <c r="X893" s="38">
        <v>13365</v>
      </c>
      <c r="Y893" s="26">
        <f t="shared" si="15"/>
        <v>3.4853459901924504</v>
      </c>
    </row>
    <row r="894" spans="24:25" ht="13" x14ac:dyDescent="0.15">
      <c r="X894" s="38">
        <v>13380</v>
      </c>
      <c r="Y894" s="26">
        <f t="shared" si="15"/>
        <v>3.4853848415180266</v>
      </c>
    </row>
    <row r="895" spans="24:25" ht="13" x14ac:dyDescent="0.15">
      <c r="X895" s="38">
        <v>13395</v>
      </c>
      <c r="Y895" s="26">
        <f t="shared" si="15"/>
        <v>3.4854236915983803</v>
      </c>
    </row>
    <row r="896" spans="24:25" ht="13" x14ac:dyDescent="0.15">
      <c r="X896" s="38">
        <v>13410</v>
      </c>
      <c r="Y896" s="26">
        <f t="shared" si="15"/>
        <v>3.4854625404467816</v>
      </c>
    </row>
    <row r="897" spans="24:25" ht="13" x14ac:dyDescent="0.15">
      <c r="X897" s="38">
        <v>13425</v>
      </c>
      <c r="Y897" s="26">
        <f t="shared" si="15"/>
        <v>3.4855013880763099</v>
      </c>
    </row>
    <row r="898" spans="24:25" ht="13" x14ac:dyDescent="0.15">
      <c r="X898" s="38">
        <v>13440</v>
      </c>
      <c r="Y898" s="26">
        <f t="shared" si="15"/>
        <v>3.4855402344998563</v>
      </c>
    </row>
    <row r="899" spans="24:25" ht="13" x14ac:dyDescent="0.15">
      <c r="X899" s="38">
        <v>13455</v>
      </c>
      <c r="Y899" s="26">
        <f t="shared" ref="Y899:Y962" si="16">$B$22-($B$26*EXP(-$B$23*X899))-($B$27*EXP(-$B$24*X899))-($B$28*EXP(-$B$25*X899))</f>
        <v>3.4855790797301216</v>
      </c>
    </row>
    <row r="900" spans="24:25" ht="13" x14ac:dyDescent="0.15">
      <c r="X900" s="38">
        <v>13470</v>
      </c>
      <c r="Y900" s="26">
        <f t="shared" si="16"/>
        <v>3.4856179237796221</v>
      </c>
    </row>
    <row r="901" spans="24:25" ht="13" x14ac:dyDescent="0.15">
      <c r="X901" s="38">
        <v>13485</v>
      </c>
      <c r="Y901" s="26">
        <f t="shared" si="16"/>
        <v>3.4856567666606946</v>
      </c>
    </row>
    <row r="902" spans="24:25" ht="13" x14ac:dyDescent="0.15">
      <c r="X902" s="38">
        <v>13500</v>
      </c>
      <c r="Y902" s="26">
        <f t="shared" si="16"/>
        <v>3.485695608385492</v>
      </c>
    </row>
    <row r="903" spans="24:25" ht="13" x14ac:dyDescent="0.15">
      <c r="X903" s="38">
        <v>13515</v>
      </c>
      <c r="Y903" s="26">
        <f t="shared" si="16"/>
        <v>3.485734448965994</v>
      </c>
    </row>
    <row r="904" spans="24:25" ht="13" x14ac:dyDescent="0.15">
      <c r="X904" s="38">
        <v>13530</v>
      </c>
      <c r="Y904" s="26">
        <f t="shared" si="16"/>
        <v>3.4857732884140056</v>
      </c>
    </row>
    <row r="905" spans="24:25" ht="13" x14ac:dyDescent="0.15">
      <c r="X905" s="38">
        <v>13545</v>
      </c>
      <c r="Y905" s="26">
        <f t="shared" si="16"/>
        <v>3.485812126741159</v>
      </c>
    </row>
    <row r="906" spans="24:25" ht="13" x14ac:dyDescent="0.15">
      <c r="X906" s="38">
        <v>13560</v>
      </c>
      <c r="Y906" s="26">
        <f t="shared" si="16"/>
        <v>3.4858509639589172</v>
      </c>
    </row>
    <row r="907" spans="24:25" ht="13" x14ac:dyDescent="0.15">
      <c r="X907" s="38">
        <v>13575</v>
      </c>
      <c r="Y907" s="26">
        <f t="shared" si="16"/>
        <v>3.485889800078577</v>
      </c>
    </row>
    <row r="908" spans="24:25" ht="13" x14ac:dyDescent="0.15">
      <c r="X908" s="38">
        <v>13590</v>
      </c>
      <c r="Y908" s="26">
        <f t="shared" si="16"/>
        <v>3.4859286351112715</v>
      </c>
    </row>
    <row r="909" spans="24:25" ht="13" x14ac:dyDescent="0.15">
      <c r="X909" s="38">
        <v>13605</v>
      </c>
      <c r="Y909" s="26">
        <f t="shared" si="16"/>
        <v>3.4859674690679698</v>
      </c>
    </row>
    <row r="910" spans="24:25" ht="13" x14ac:dyDescent="0.15">
      <c r="X910" s="38">
        <v>13620</v>
      </c>
      <c r="Y910" s="26">
        <f t="shared" si="16"/>
        <v>3.4860063019594829</v>
      </c>
    </row>
    <row r="911" spans="24:25" ht="13" x14ac:dyDescent="0.15">
      <c r="X911" s="38">
        <v>13635</v>
      </c>
      <c r="Y911" s="26">
        <f t="shared" si="16"/>
        <v>3.4860451337964653</v>
      </c>
    </row>
    <row r="912" spans="24:25" ht="13" x14ac:dyDescent="0.15">
      <c r="X912" s="38">
        <v>13650</v>
      </c>
      <c r="Y912" s="26">
        <f t="shared" si="16"/>
        <v>3.4860839645894153</v>
      </c>
    </row>
    <row r="913" spans="24:25" ht="13" x14ac:dyDescent="0.15">
      <c r="X913" s="38">
        <v>13665</v>
      </c>
      <c r="Y913" s="26">
        <f t="shared" si="16"/>
        <v>3.4861227943486774</v>
      </c>
    </row>
    <row r="914" spans="24:25" ht="13" x14ac:dyDescent="0.15">
      <c r="X914" s="38">
        <v>13680</v>
      </c>
      <c r="Y914" s="26">
        <f t="shared" si="16"/>
        <v>3.4861616230844481</v>
      </c>
    </row>
    <row r="915" spans="24:25" ht="13" x14ac:dyDescent="0.15">
      <c r="X915" s="38">
        <v>13695</v>
      </c>
      <c r="Y915" s="26">
        <f t="shared" si="16"/>
        <v>3.4862004508067743</v>
      </c>
    </row>
    <row r="916" spans="24:25" ht="13" x14ac:dyDescent="0.15">
      <c r="X916" s="38">
        <v>13710</v>
      </c>
      <c r="Y916" s="26">
        <f t="shared" si="16"/>
        <v>3.4862392775255575</v>
      </c>
    </row>
    <row r="917" spans="24:25" ht="13" x14ac:dyDescent="0.15">
      <c r="X917" s="38">
        <v>13725</v>
      </c>
      <c r="Y917" s="26">
        <f t="shared" si="16"/>
        <v>3.4862781032505525</v>
      </c>
    </row>
    <row r="918" spans="24:25" ht="13" x14ac:dyDescent="0.15">
      <c r="X918" s="38">
        <v>13740</v>
      </c>
      <c r="Y918" s="26">
        <f t="shared" si="16"/>
        <v>3.4863169279913757</v>
      </c>
    </row>
    <row r="919" spans="24:25" ht="13" x14ac:dyDescent="0.15">
      <c r="X919" s="38">
        <v>13755</v>
      </c>
      <c r="Y919" s="26">
        <f t="shared" si="16"/>
        <v>3.4863557517575021</v>
      </c>
    </row>
    <row r="920" spans="24:25" ht="13" x14ac:dyDescent="0.15">
      <c r="X920" s="38">
        <v>13770</v>
      </c>
      <c r="Y920" s="26">
        <f t="shared" si="16"/>
        <v>3.4863945745582683</v>
      </c>
    </row>
    <row r="921" spans="24:25" ht="13" x14ac:dyDescent="0.15">
      <c r="X921" s="38">
        <v>13785</v>
      </c>
      <c r="Y921" s="26">
        <f t="shared" si="16"/>
        <v>3.4864333964028775</v>
      </c>
    </row>
    <row r="922" spans="24:25" ht="13" x14ac:dyDescent="0.15">
      <c r="X922" s="38">
        <v>13800</v>
      </c>
      <c r="Y922" s="26">
        <f t="shared" si="16"/>
        <v>3.4864722173003946</v>
      </c>
    </row>
    <row r="923" spans="24:25" ht="13" x14ac:dyDescent="0.15">
      <c r="X923" s="38">
        <v>13815</v>
      </c>
      <c r="Y923" s="26">
        <f t="shared" si="16"/>
        <v>3.4865110372597563</v>
      </c>
    </row>
    <row r="924" spans="24:25" ht="13" x14ac:dyDescent="0.15">
      <c r="X924" s="38">
        <v>13830</v>
      </c>
      <c r="Y924" s="26">
        <f t="shared" si="16"/>
        <v>3.4865498562897699</v>
      </c>
    </row>
    <row r="925" spans="24:25" ht="13" x14ac:dyDescent="0.15">
      <c r="X925" s="38">
        <v>13845</v>
      </c>
      <c r="Y925" s="26">
        <f t="shared" si="16"/>
        <v>3.4865886743991119</v>
      </c>
    </row>
    <row r="926" spans="24:25" ht="13" x14ac:dyDescent="0.15">
      <c r="X926" s="38">
        <v>13860</v>
      </c>
      <c r="Y926" s="26">
        <f t="shared" si="16"/>
        <v>3.486627491596332</v>
      </c>
    </row>
    <row r="927" spans="24:25" ht="13" x14ac:dyDescent="0.15">
      <c r="X927" s="38">
        <v>13875</v>
      </c>
      <c r="Y927" s="26">
        <f t="shared" si="16"/>
        <v>3.486666307889859</v>
      </c>
    </row>
    <row r="928" spans="24:25" ht="13" x14ac:dyDescent="0.15">
      <c r="X928" s="38">
        <v>13890</v>
      </c>
      <c r="Y928" s="26">
        <f t="shared" si="16"/>
        <v>3.4867051232879973</v>
      </c>
    </row>
    <row r="929" spans="24:25" ht="13" x14ac:dyDescent="0.15">
      <c r="X929" s="38">
        <v>13905</v>
      </c>
      <c r="Y929" s="26">
        <f t="shared" si="16"/>
        <v>3.4867439377989289</v>
      </c>
    </row>
    <row r="930" spans="24:25" ht="13" x14ac:dyDescent="0.15">
      <c r="X930" s="38">
        <v>13920</v>
      </c>
      <c r="Y930" s="26">
        <f t="shared" si="16"/>
        <v>3.486782751430721</v>
      </c>
    </row>
    <row r="931" spans="24:25" ht="13" x14ac:dyDescent="0.15">
      <c r="X931" s="38">
        <v>13935</v>
      </c>
      <c r="Y931" s="26">
        <f t="shared" si="16"/>
        <v>3.4868215641913185</v>
      </c>
    </row>
    <row r="932" spans="24:25" ht="13" x14ac:dyDescent="0.15">
      <c r="X932" s="38">
        <v>13950</v>
      </c>
      <c r="Y932" s="26">
        <f t="shared" si="16"/>
        <v>3.486860376088555</v>
      </c>
    </row>
    <row r="933" spans="24:25" ht="13" x14ac:dyDescent="0.15">
      <c r="X933" s="38">
        <v>13965</v>
      </c>
      <c r="Y933" s="26">
        <f t="shared" si="16"/>
        <v>3.4868991871301462</v>
      </c>
    </row>
    <row r="934" spans="24:25" ht="13" x14ac:dyDescent="0.15">
      <c r="X934" s="38">
        <v>13980</v>
      </c>
      <c r="Y934" s="26">
        <f t="shared" si="16"/>
        <v>3.4869379973236985</v>
      </c>
    </row>
    <row r="935" spans="24:25" ht="13" x14ac:dyDescent="0.15">
      <c r="X935" s="38">
        <v>13995</v>
      </c>
      <c r="Y935" s="26">
        <f t="shared" si="16"/>
        <v>3.4869768066767088</v>
      </c>
    </row>
    <row r="936" spans="24:25" ht="13" x14ac:dyDescent="0.15">
      <c r="X936" s="38">
        <v>14010</v>
      </c>
      <c r="Y936" s="26">
        <f t="shared" si="16"/>
        <v>3.487015615196559</v>
      </c>
    </row>
    <row r="937" spans="24:25" ht="13" x14ac:dyDescent="0.15">
      <c r="X937" s="38">
        <v>14025</v>
      </c>
      <c r="Y937" s="26">
        <f t="shared" si="16"/>
        <v>3.4870544228905302</v>
      </c>
    </row>
    <row r="938" spans="24:25" ht="13" x14ac:dyDescent="0.15">
      <c r="X938" s="38">
        <v>14040</v>
      </c>
      <c r="Y938" s="26">
        <f t="shared" si="16"/>
        <v>3.4870932297657955</v>
      </c>
    </row>
    <row r="939" spans="24:25" ht="13" x14ac:dyDescent="0.15">
      <c r="X939" s="38">
        <v>14055</v>
      </c>
      <c r="Y939" s="26">
        <f t="shared" si="16"/>
        <v>3.4871320358294211</v>
      </c>
    </row>
    <row r="940" spans="24:25" ht="13" x14ac:dyDescent="0.15">
      <c r="X940" s="38">
        <v>14070</v>
      </c>
      <c r="Y940" s="26">
        <f t="shared" si="16"/>
        <v>3.4871708410883731</v>
      </c>
    </row>
    <row r="941" spans="24:25" ht="13" x14ac:dyDescent="0.15">
      <c r="X941" s="38">
        <v>14085</v>
      </c>
      <c r="Y941" s="26">
        <f t="shared" si="16"/>
        <v>3.487209645549517</v>
      </c>
    </row>
    <row r="942" spans="24:25" ht="13" x14ac:dyDescent="0.15">
      <c r="X942" s="38">
        <v>14100</v>
      </c>
      <c r="Y942" s="26">
        <f t="shared" si="16"/>
        <v>3.4872484492196145</v>
      </c>
    </row>
    <row r="943" spans="24:25" ht="13" x14ac:dyDescent="0.15">
      <c r="X943" s="38">
        <v>14115</v>
      </c>
      <c r="Y943" s="26">
        <f t="shared" si="16"/>
        <v>3.4872872521053342</v>
      </c>
    </row>
    <row r="944" spans="24:25" ht="13" x14ac:dyDescent="0.15">
      <c r="X944" s="38">
        <v>14130</v>
      </c>
      <c r="Y944" s="26">
        <f t="shared" si="16"/>
        <v>3.4873260542132432</v>
      </c>
    </row>
    <row r="945" spans="24:25" ht="13" x14ac:dyDescent="0.15">
      <c r="X945" s="38">
        <v>14145</v>
      </c>
      <c r="Y945" s="26">
        <f t="shared" si="16"/>
        <v>3.4873648555498162</v>
      </c>
    </row>
    <row r="946" spans="24:25" ht="13" x14ac:dyDescent="0.15">
      <c r="X946" s="38">
        <v>14160</v>
      </c>
      <c r="Y946" s="26">
        <f t="shared" si="16"/>
        <v>3.4874036561214314</v>
      </c>
    </row>
    <row r="947" spans="24:25" ht="13" x14ac:dyDescent="0.15">
      <c r="X947" s="38">
        <v>14175</v>
      </c>
      <c r="Y947" s="26">
        <f t="shared" si="16"/>
        <v>3.4874424559343762</v>
      </c>
    </row>
    <row r="948" spans="24:25" ht="13" x14ac:dyDescent="0.15">
      <c r="X948" s="38">
        <v>14190</v>
      </c>
      <c r="Y948" s="26">
        <f t="shared" si="16"/>
        <v>3.4874812549948437</v>
      </c>
    </row>
    <row r="949" spans="24:25" ht="13" x14ac:dyDescent="0.15">
      <c r="X949" s="38">
        <v>14205</v>
      </c>
      <c r="Y949" s="26">
        <f t="shared" si="16"/>
        <v>3.4875200533089421</v>
      </c>
    </row>
    <row r="950" spans="24:25" ht="13" x14ac:dyDescent="0.15">
      <c r="X950" s="38">
        <v>14220</v>
      </c>
      <c r="Y950" s="26">
        <f t="shared" si="16"/>
        <v>3.4875588508826851</v>
      </c>
    </row>
    <row r="951" spans="24:25" ht="13" x14ac:dyDescent="0.15">
      <c r="X951" s="38">
        <v>14235</v>
      </c>
      <c r="Y951" s="26">
        <f t="shared" si="16"/>
        <v>3.4875976477220023</v>
      </c>
    </row>
    <row r="952" spans="24:25" ht="13" x14ac:dyDescent="0.15">
      <c r="X952" s="38">
        <v>14250</v>
      </c>
      <c r="Y952" s="26">
        <f t="shared" si="16"/>
        <v>3.4876364438327352</v>
      </c>
    </row>
    <row r="953" spans="24:25" ht="13" x14ac:dyDescent="0.15">
      <c r="X953" s="38">
        <v>14265</v>
      </c>
      <c r="Y953" s="26">
        <f t="shared" si="16"/>
        <v>3.4876752392206427</v>
      </c>
    </row>
    <row r="954" spans="24:25" ht="13" x14ac:dyDescent="0.15">
      <c r="X954" s="38">
        <v>14280</v>
      </c>
      <c r="Y954" s="26">
        <f t="shared" si="16"/>
        <v>3.4877140338913968</v>
      </c>
    </row>
    <row r="955" spans="24:25" ht="13" x14ac:dyDescent="0.15">
      <c r="X955" s="38">
        <v>14295</v>
      </c>
      <c r="Y955" s="26">
        <f t="shared" si="16"/>
        <v>3.4877528278505912</v>
      </c>
    </row>
    <row r="956" spans="24:25" ht="13" x14ac:dyDescent="0.15">
      <c r="X956" s="38">
        <v>14310</v>
      </c>
      <c r="Y956" s="26">
        <f t="shared" si="16"/>
        <v>3.4877916211037325</v>
      </c>
    </row>
    <row r="957" spans="24:25" ht="13" x14ac:dyDescent="0.15">
      <c r="X957" s="38">
        <v>14325</v>
      </c>
      <c r="Y957" s="26">
        <f t="shared" si="16"/>
        <v>3.487830413656253</v>
      </c>
    </row>
    <row r="958" spans="24:25" ht="13" x14ac:dyDescent="0.15">
      <c r="X958" s="38">
        <v>14340</v>
      </c>
      <c r="Y958" s="26">
        <f t="shared" si="16"/>
        <v>3.487869205513503</v>
      </c>
    </row>
    <row r="959" spans="24:25" ht="13" x14ac:dyDescent="0.15">
      <c r="X959" s="38">
        <v>14355</v>
      </c>
      <c r="Y959" s="26">
        <f t="shared" si="16"/>
        <v>3.4879079966807556</v>
      </c>
    </row>
    <row r="960" spans="24:25" ht="13" x14ac:dyDescent="0.15">
      <c r="X960" s="38">
        <v>14370</v>
      </c>
      <c r="Y960" s="26">
        <f t="shared" si="16"/>
        <v>3.4879467871632057</v>
      </c>
    </row>
    <row r="961" spans="24:25" ht="13" x14ac:dyDescent="0.15">
      <c r="X961" s="38">
        <v>14385</v>
      </c>
      <c r="Y961" s="26">
        <f t="shared" si="16"/>
        <v>3.4879855769659756</v>
      </c>
    </row>
    <row r="962" spans="24:25" ht="13" x14ac:dyDescent="0.15">
      <c r="X962" s="38">
        <v>14400</v>
      </c>
      <c r="Y962" s="26">
        <f t="shared" si="16"/>
        <v>3.4880243660941117</v>
      </c>
    </row>
  </sheetData>
  <mergeCells count="2">
    <mergeCell ref="B15:E15"/>
    <mergeCell ref="C23:C28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Peptide SD</vt:lpstr>
      <vt:lpstr>Single peptide fitting IPTG</vt:lpstr>
      <vt:lpstr>Single peptide fitting ONPF</vt:lpstr>
      <vt:lpstr>Single peptide fitting DNA</vt:lpstr>
      <vt:lpstr>Single peptide fitting ONPFDNA</vt:lpstr>
      <vt:lpstr>Single peptide fitting TMG</vt:lpstr>
      <vt:lpstr>Single peptide fitting apo</vt:lpstr>
    </vt:vector>
  </TitlesOfParts>
  <Company>sjmc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structuralproteomics</dc:creator>
  <cp:lastModifiedBy>Microsoft Office User</cp:lastModifiedBy>
  <dcterms:created xsi:type="dcterms:W3CDTF">2011-03-17T11:26:28Z</dcterms:created>
  <dcterms:modified xsi:type="dcterms:W3CDTF">2021-04-02T00:18:40Z</dcterms:modified>
</cp:coreProperties>
</file>