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NOY\Downloads\"/>
    </mc:Choice>
  </mc:AlternateContent>
  <xr:revisionPtr revIDLastSave="0" documentId="13_ncr:1_{30645E1C-D791-4979-AD2D-F226204973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 1" sheetId="1" r:id="rId1"/>
    <sheet name="Exercise 2" sheetId="3" r:id="rId2"/>
    <sheet name="Exercise 2 - result" sheetId="2" state="hidden" r:id="rId3"/>
    <sheet name="Credits" sheetId="4" r:id="rId4"/>
  </sheets>
  <definedNames>
    <definedName name="_xlnm._FilterDatabase" localSheetId="1" hidden="1">'Exercise 2'!$A$15:$K$241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10" i="3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38" i="1"/>
  <c r="F49" i="1"/>
  <c r="F48" i="1"/>
  <c r="F47" i="1"/>
  <c r="F45" i="1"/>
  <c r="F44" i="1"/>
  <c r="F43" i="1"/>
  <c r="F42" i="1"/>
  <c r="F39" i="1"/>
  <c r="F37" i="1"/>
  <c r="F36" i="1"/>
  <c r="F29" i="1"/>
  <c r="F33" i="1"/>
  <c r="F32" i="1"/>
  <c r="F31" i="1"/>
  <c r="F30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<sst xmlns="http://schemas.openxmlformats.org/spreadsheetml/2006/main" count="1531" uniqueCount="76">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</sst>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pane ySplit="1" topLeftCell="A2" activePane="bottomLeft" state="frozen"/>
      <selection pane="bottomLeft" activeCell="I45" sqref="I45"/>
    </sheetView>
  </sheetViews>
  <sheetFormatPr defaultRowHeight="15" x14ac:dyDescent="0.25"/>
  <cols>
    <col min="2" max="2" width="14.5703125" customWidth="1"/>
    <col min="3" max="3" width="17.42578125" customWidth="1"/>
    <col min="4" max="4" width="17.5703125" customWidth="1"/>
    <col min="7" max="7" width="13.28515625" customWidth="1"/>
    <col min="8" max="8" width="9.42578125" customWidth="1"/>
  </cols>
  <sheetData>
    <row r="1" spans="1:8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8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H2">
        <v>25</v>
      </c>
    </row>
    <row r="3" spans="1:8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H3">
        <v>30</v>
      </c>
    </row>
    <row r="4" spans="1:8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H4">
        <v>15</v>
      </c>
    </row>
    <row r="5" spans="1:8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H5">
        <v>32</v>
      </c>
    </row>
    <row r="6" spans="1:8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H6">
        <v>25</v>
      </c>
    </row>
    <row r="7" spans="1:8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H7">
        <v>18</v>
      </c>
    </row>
    <row r="8" spans="1:8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H8">
        <v>15</v>
      </c>
    </row>
    <row r="9" spans="1:8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H9">
        <v>25</v>
      </c>
    </row>
    <row r="10" spans="1:8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H10">
        <v>30</v>
      </c>
    </row>
    <row r="11" spans="1:8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H11">
        <v>15</v>
      </c>
    </row>
    <row r="12" spans="1:8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H12">
        <v>25</v>
      </c>
    </row>
    <row r="13" spans="1:8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H13">
        <v>14</v>
      </c>
    </row>
    <row r="14" spans="1:8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  <c r="H14">
        <v>25</v>
      </c>
    </row>
    <row r="15" spans="1:8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H15">
        <v>30</v>
      </c>
    </row>
    <row r="16" spans="1:8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H16">
        <v>15</v>
      </c>
    </row>
    <row r="17" spans="1:8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H17">
        <v>15</v>
      </c>
    </row>
    <row r="18" spans="1:8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H18">
        <v>25</v>
      </c>
    </row>
    <row r="19" spans="1:8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H19">
        <v>30</v>
      </c>
    </row>
    <row r="20" spans="1:8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H20">
        <v>13</v>
      </c>
    </row>
    <row r="21" spans="1:8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H21">
        <v>25</v>
      </c>
    </row>
    <row r="22" spans="1:8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H22">
        <v>30</v>
      </c>
    </row>
    <row r="23" spans="1:8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  <c r="H23">
        <v>15</v>
      </c>
    </row>
    <row r="24" spans="1:8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H24">
        <v>25</v>
      </c>
    </row>
    <row r="25" spans="1:8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  <c r="H25">
        <v>34</v>
      </c>
    </row>
    <row r="28" spans="1:8" x14ac:dyDescent="0.25">
      <c r="F28" s="3" t="s">
        <v>23</v>
      </c>
    </row>
    <row r="29" spans="1:8" x14ac:dyDescent="0.25">
      <c r="E29" s="4" t="s">
        <v>35</v>
      </c>
      <c r="F29">
        <f>COUNTIF(G2:G25,"Boston")</f>
        <v>4</v>
      </c>
    </row>
    <row r="30" spans="1:8" x14ac:dyDescent="0.25">
      <c r="E30" s="4" t="s">
        <v>36</v>
      </c>
      <c r="F30">
        <f>COUNTIF(D2:D25,"microwave")</f>
        <v>5</v>
      </c>
    </row>
    <row r="31" spans="1:8" x14ac:dyDescent="0.25">
      <c r="E31" s="4" t="s">
        <v>37</v>
      </c>
      <c r="F31">
        <f>COUNTIF(F2:F25,"truck 3")</f>
        <v>8</v>
      </c>
    </row>
    <row r="32" spans="1:8" x14ac:dyDescent="0.25">
      <c r="E32" s="4" t="s">
        <v>38</v>
      </c>
      <c r="F32">
        <f>COUNTIF(C2:C25,"Peter White")</f>
        <v>6</v>
      </c>
    </row>
    <row r="33" spans="3:6" x14ac:dyDescent="0.25">
      <c r="E33" s="4" t="s">
        <v>30</v>
      </c>
      <c r="F33">
        <f>COUNTIF(E2:E25,"&lt;20")</f>
        <v>9</v>
      </c>
    </row>
    <row r="35" spans="3:6" x14ac:dyDescent="0.25">
      <c r="F35" s="3" t="s">
        <v>24</v>
      </c>
    </row>
    <row r="36" spans="3:6" x14ac:dyDescent="0.25">
      <c r="E36" s="4" t="s">
        <v>27</v>
      </c>
      <c r="F36">
        <f ca="1">SUMIF(D2:E25,"refrigerator",E2:E25)</f>
        <v>105</v>
      </c>
    </row>
    <row r="37" spans="3:6" x14ac:dyDescent="0.25">
      <c r="E37" s="4" t="s">
        <v>28</v>
      </c>
      <c r="F37">
        <f ca="1">SUMIF(D2:E25,"washing machine",E2:E25)</f>
        <v>164</v>
      </c>
    </row>
    <row r="38" spans="3:6" x14ac:dyDescent="0.25">
      <c r="C38" s="21"/>
      <c r="D38" s="21"/>
      <c r="E38" s="22" t="s">
        <v>34</v>
      </c>
      <c r="F38" s="21">
        <f ca="1">SUMIF(F2:H25,F2,H2:H25)</f>
        <v>156</v>
      </c>
    </row>
    <row r="39" spans="3:6" x14ac:dyDescent="0.25">
      <c r="E39" s="4" t="s">
        <v>44</v>
      </c>
      <c r="F39">
        <f ca="1">SUMIF(E2:F25,"&lt;&gt;airplane",E2:E25)</f>
        <v>551</v>
      </c>
    </row>
    <row r="41" spans="3:6" x14ac:dyDescent="0.25">
      <c r="E41" s="4"/>
      <c r="F41" s="3" t="s">
        <v>25</v>
      </c>
    </row>
    <row r="42" spans="3:6" x14ac:dyDescent="0.25">
      <c r="E42" s="4" t="s">
        <v>39</v>
      </c>
      <c r="F42">
        <f>COUNTIFS(D2:D25,D12,G2:G25,G16)</f>
        <v>2</v>
      </c>
    </row>
    <row r="43" spans="3:6" x14ac:dyDescent="0.25">
      <c r="E43" s="4" t="s">
        <v>40</v>
      </c>
      <c r="F43">
        <f>COUNTIFS(C2:C25,C3,F2:F25,F7)</f>
        <v>2</v>
      </c>
    </row>
    <row r="44" spans="3:6" x14ac:dyDescent="0.25">
      <c r="E44" s="4" t="s">
        <v>41</v>
      </c>
      <c r="F44">
        <f>COUNTIFS(G2:G25,G2,B2:B25,"&gt;3/2/2013")</f>
        <v>2</v>
      </c>
    </row>
    <row r="45" spans="3:6" x14ac:dyDescent="0.25">
      <c r="C45" s="19"/>
      <c r="D45" s="19"/>
      <c r="E45" s="20" t="s">
        <v>42</v>
      </c>
      <c r="F45" s="19">
        <f>COUNTIFS(B2:B25,"&gt;=3/2/2013",B2:B25,"&lt;=6/2/2013")</f>
        <v>14</v>
      </c>
    </row>
    <row r="46" spans="3:6" x14ac:dyDescent="0.25">
      <c r="F46" s="3" t="s">
        <v>26</v>
      </c>
    </row>
    <row r="47" spans="3:6" x14ac:dyDescent="0.25">
      <c r="E47" s="4" t="s">
        <v>31</v>
      </c>
      <c r="F47">
        <f>SUMIFS(E2:E25,D2:D25,"microwave",G2:G25,"Boston")</f>
        <v>40</v>
      </c>
    </row>
    <row r="48" spans="3:6" x14ac:dyDescent="0.25">
      <c r="E48" s="4" t="s">
        <v>33</v>
      </c>
      <c r="F48">
        <f>SUMIFS(E2:E25,G2:G25,"Pittsburgh",F2:F25,"truck 1")</f>
        <v>75</v>
      </c>
    </row>
    <row r="49" spans="5:6" x14ac:dyDescent="0.25">
      <c r="E49" s="4" t="s">
        <v>43</v>
      </c>
      <c r="F49">
        <f>SUMIFS(E2:E25,B2:B25,"&gt;=3/2/2013",B2:B25,"&lt;=6/2/2013")</f>
        <v>309</v>
      </c>
    </row>
    <row r="52" spans="5:6" x14ac:dyDescent="0.25">
      <c r="E52" s="4" t="s">
        <v>32</v>
      </c>
      <c r="F52">
        <f ca="1">SUMIF(G2:H25,G3,H2:H25)+SUMIF(G2:H25,G7,H2:H25)+SUMIF(G2:H25,G4,H2:H25)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zoomScale="70" zoomScaleNormal="70" workbookViewId="0">
      <selection activeCell="F21" sqref="F21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COUNTIF($B$16:$B$241,$A2)</f>
        <v>71</v>
      </c>
      <c r="C2" s="2">
        <f ca="1">SUMIF($B$16:$E$241,$A2,$E$16:$E$241)</f>
        <v>717</v>
      </c>
      <c r="D2" s="2">
        <f>COUNTIFS($B$16:$B$241,$A2,$D$16:$D$241,"cash")</f>
        <v>42</v>
      </c>
      <c r="E2" s="2">
        <f>COUNTIFS($B$16:$B$241,$A2,$D$16:$D$241,"credit card")</f>
        <v>29</v>
      </c>
      <c r="F2" s="2">
        <f>SUMIFS($E$16:$E$241,$B$16:$B$241,$A2,$D$16:$D$241,"cash")</f>
        <v>414</v>
      </c>
    </row>
    <row r="3" spans="1:6" x14ac:dyDescent="0.25">
      <c r="A3" s="9" t="s">
        <v>47</v>
      </c>
      <c r="B3" s="2">
        <f t="shared" ref="B3:B5" si="0">COUNTIF($B$16:$B$241,$A3)</f>
        <v>46</v>
      </c>
      <c r="C3" s="2">
        <f ca="1">SUMIF($B$16:$E$241,$A3,$E$16:$E$241)</f>
        <v>1934</v>
      </c>
      <c r="D3" s="2">
        <f t="shared" ref="D3:D5" si="1">COUNTIFS($B$16:$B$241,$A3,$D$16:$D$241,"cash")</f>
        <v>31</v>
      </c>
      <c r="E3" s="2">
        <f t="shared" ref="E3:E5" si="2">COUNTIFS($B$16:$B$241,$A3,$D$16:$D$241,"credit card")</f>
        <v>15</v>
      </c>
      <c r="F3" s="2">
        <f t="shared" ref="F3:F5" si="3">SUMIFS($E$16:$E$241,$B$16:$B$241,$A3,$D$16:$D$241,"cash")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ref="C4:C5" ca="1" si="4">SUMIF($B$16:$E$241,$A4,$E$16:$E$241)</f>
        <v>1650</v>
      </c>
      <c r="D4" s="2">
        <f t="shared" si="1"/>
        <v>35</v>
      </c>
      <c r="E4" s="2">
        <f t="shared" si="2"/>
        <v>15</v>
      </c>
      <c r="F4" s="2">
        <f t="shared" si="3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ca="1" si="4"/>
        <v>1119</v>
      </c>
      <c r="D5" s="2">
        <f t="shared" si="1"/>
        <v>21</v>
      </c>
      <c r="E5" s="2">
        <f t="shared" si="2"/>
        <v>11</v>
      </c>
      <c r="F5" s="2">
        <f t="shared" si="3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COUNTIF($C$16:$C$241,$A9)</f>
        <v>25</v>
      </c>
      <c r="C9" s="2">
        <f ca="1">SUMIF($C$16:$E$241,$A9,$E$16:$E$241)</f>
        <v>688</v>
      </c>
      <c r="D9" s="2">
        <f>COUNTIFS($C$16:$C$241,$A9,$B$16:$B$241,"Shaving")</f>
        <v>7</v>
      </c>
      <c r="E9" s="2">
        <f>COUNTIFS($C$16:$C$241,$A9,$B$16:$B$241,"Kids")</f>
        <v>1</v>
      </c>
      <c r="F9" s="2">
        <f>SUMIFS($E$16:$E$241,$B$16:$B$241,$B$16,$C$16:$C$241,$A9,$A$16:$A$241,"&gt;=10/05/2013",$A$16:$A$241,"&lt;=20/05/2013")</f>
        <v>31</v>
      </c>
    </row>
    <row r="10" spans="1:6" x14ac:dyDescent="0.25">
      <c r="A10" s="9" t="s">
        <v>54</v>
      </c>
      <c r="B10" s="2">
        <f t="shared" ref="B10:B11" si="5">COUNTIF($C$16:$C$241,$A10)</f>
        <v>31</v>
      </c>
      <c r="C10" s="2">
        <f t="shared" ref="C10:C11" ca="1" si="6">SUMIF($C$16:$E$241,$A10,$E$16:$E$241)</f>
        <v>965</v>
      </c>
      <c r="D10" s="2">
        <f t="shared" ref="D10:D11" si="7">COUNTIFS($C$16:$C$241,$A10,$B$16:$B$241,"Shaving")</f>
        <v>8</v>
      </c>
      <c r="E10" s="2">
        <f t="shared" ref="E10:E11" si="8">COUNTIFS($C$16:$C$241,$A10,$B$16:$B$241,"Kids")</f>
        <v>1</v>
      </c>
      <c r="F10" s="2">
        <f t="shared" ref="F10:F11" si="9">SUMIFS($E$16:$E$241,$B$16:$B$241,$B$16,$C$16:$C$241,$A10,$A$16:$A$241,"&gt;=10/05/2013",$A$16:$A$241,"&lt;=20/05/2013")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ca="1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23" t="s">
        <v>65</v>
      </c>
      <c r="B14" s="23"/>
      <c r="C14" s="23"/>
      <c r="D14" s="23"/>
      <c r="E14" s="23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topLeftCell="A7" workbookViewId="0">
      <selection activeCell="J8" sqref="J8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23" t="s">
        <v>65</v>
      </c>
      <c r="B14" s="23"/>
      <c r="C14" s="23"/>
      <c r="D14" s="23"/>
      <c r="E14" s="23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ANUNOY</cp:lastModifiedBy>
  <dcterms:created xsi:type="dcterms:W3CDTF">2013-06-05T17:23:06Z</dcterms:created>
  <dcterms:modified xsi:type="dcterms:W3CDTF">2022-08-01T04:35:36Z</dcterms:modified>
</cp:coreProperties>
</file>