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`hp\OneDrive\Documents\Able\Projects\Excel\"/>
    </mc:Choice>
  </mc:AlternateContent>
  <bookViews>
    <workbookView xWindow="0" yWindow="0" windowWidth="20490" windowHeight="7650"/>
  </bookViews>
  <sheets>
    <sheet name="Expenses" sheetId="1" r:id="rId1"/>
    <sheet name="Pivot Table" sheetId="3" r:id="rId2"/>
    <sheet name="Lookup" sheetId="2" r:id="rId3"/>
  </sheets>
  <externalReferences>
    <externalReference r:id="rId4"/>
  </externalReferences>
  <definedNames>
    <definedName name="accounts">[1]Lookup!$E$3:$E$8</definedName>
    <definedName name="Expense">[1]Lookup!$A$2:$A$60</definedName>
    <definedName name="paymode">[1]Lookup!$D$3:$D$5</definedName>
  </definedNames>
  <calcPr calcId="162913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1" i="1"/>
  <c r="D21" i="1"/>
  <c r="E2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4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4" i="1"/>
  <c r="B5" i="1"/>
  <c r="A10" i="2"/>
  <c r="A9" i="2"/>
  <c r="J5" i="1"/>
  <c r="J10" i="1"/>
  <c r="J13" i="1"/>
  <c r="J14" i="1"/>
  <c r="J17" i="1"/>
  <c r="J20" i="1"/>
  <c r="J1" i="1"/>
  <c r="J4" i="1" s="1"/>
  <c r="J12" i="1" l="1"/>
  <c r="J16" i="1"/>
  <c r="J8" i="1"/>
  <c r="J19" i="1"/>
  <c r="J15" i="1"/>
  <c r="J11" i="1"/>
  <c r="J7" i="1"/>
  <c r="J18" i="1"/>
  <c r="J6" i="1"/>
  <c r="J9" i="1"/>
</calcChain>
</file>

<file path=xl/sharedStrings.xml><?xml version="1.0" encoding="utf-8"?>
<sst xmlns="http://schemas.openxmlformats.org/spreadsheetml/2006/main" count="230" uniqueCount="104">
  <si>
    <t>Todays Date</t>
  </si>
  <si>
    <t>Expense head</t>
  </si>
  <si>
    <t>Category</t>
  </si>
  <si>
    <t>Due Date</t>
  </si>
  <si>
    <t>Projected 
/ Budgetted Cost</t>
  </si>
  <si>
    <t>Actual Cost</t>
  </si>
  <si>
    <t>Paid from Account</t>
  </si>
  <si>
    <t>Mode of Payment</t>
  </si>
  <si>
    <t>Status</t>
  </si>
  <si>
    <t>Days for 
Payment</t>
  </si>
  <si>
    <t>Weeknum</t>
  </si>
  <si>
    <t>EMI-Vehicle 1</t>
  </si>
  <si>
    <t>IA-HDFC-John</t>
  </si>
  <si>
    <t>Cheque</t>
  </si>
  <si>
    <t>Pending</t>
  </si>
  <si>
    <t>Mortgage or rent</t>
  </si>
  <si>
    <t>IA-CITI-Jenny</t>
  </si>
  <si>
    <t>Direct Debit/ECS</t>
  </si>
  <si>
    <t>Done</t>
  </si>
  <si>
    <t>Mutual Funds</t>
  </si>
  <si>
    <t>Fixed/Recurring Deposit a/c</t>
  </si>
  <si>
    <t>Cash</t>
  </si>
  <si>
    <t>Phone - Mobile</t>
  </si>
  <si>
    <t>Groceries</t>
  </si>
  <si>
    <t>CC-CITI-Karthik-Master</t>
  </si>
  <si>
    <t>Partial-Done</t>
  </si>
  <si>
    <t>Cable</t>
  </si>
  <si>
    <t>Children's Insurance</t>
  </si>
  <si>
    <t>Clothing</t>
  </si>
  <si>
    <t>CC-CITI-John-Master</t>
  </si>
  <si>
    <t>CC-CITI-John-Master-Payment</t>
  </si>
  <si>
    <t>Dining out</t>
  </si>
  <si>
    <t>CC-CITI-Jenny</t>
  </si>
  <si>
    <t>Electricity</t>
  </si>
  <si>
    <t>Fuel</t>
  </si>
  <si>
    <t>Internet Charges</t>
  </si>
  <si>
    <t>Movies</t>
  </si>
  <si>
    <t>Savings a/c 1</t>
  </si>
  <si>
    <t>School Fee</t>
  </si>
  <si>
    <t>Expense Head</t>
  </si>
  <si>
    <t>Expense Head - Master</t>
  </si>
  <si>
    <t>Bus/taxi fare</t>
  </si>
  <si>
    <t>TRANSPORTATION</t>
  </si>
  <si>
    <t>HOUSING</t>
  </si>
  <si>
    <t>CDs</t>
  </si>
  <si>
    <t>ENTERTAINMENT</t>
  </si>
  <si>
    <t>Children's Coaching/Extra curricular</t>
  </si>
  <si>
    <t>CHILDRENS EDU</t>
  </si>
  <si>
    <t>PERSONAL</t>
  </si>
  <si>
    <t>INSURANCE</t>
  </si>
  <si>
    <t>LOANS</t>
  </si>
  <si>
    <t>FOOD</t>
  </si>
  <si>
    <t>Concerts</t>
  </si>
  <si>
    <t>SAVINGS/INVESTMENT</t>
  </si>
  <si>
    <t>Dairy Products (Milk, Curd..)</t>
  </si>
  <si>
    <t>TAXES</t>
  </si>
  <si>
    <t>Dry cleaning</t>
  </si>
  <si>
    <t>PETS</t>
  </si>
  <si>
    <t>GIFTS AND DONATIONS</t>
  </si>
  <si>
    <t>LEGAL</t>
  </si>
  <si>
    <t>EMI-Vehicle 2</t>
  </si>
  <si>
    <t>Gas</t>
  </si>
  <si>
    <t>Gift Expenses</t>
  </si>
  <si>
    <t>Hair/nails</t>
  </si>
  <si>
    <t>Health</t>
  </si>
  <si>
    <t>Health club</t>
  </si>
  <si>
    <t>Home Insurance</t>
  </si>
  <si>
    <t>Hospital Expenses</t>
  </si>
  <si>
    <t>Insurance Transportation</t>
  </si>
  <si>
    <t>Investment a/c 1</t>
  </si>
  <si>
    <t>Laundry</t>
  </si>
  <si>
    <t>Licensing</t>
  </si>
  <si>
    <t>Life Insurance</t>
  </si>
  <si>
    <t>Maintenance</t>
  </si>
  <si>
    <t>Maintenance or repairs</t>
  </si>
  <si>
    <t>Medical</t>
  </si>
  <si>
    <t>Miscellaneous-housing</t>
  </si>
  <si>
    <t>Miscellaneous-Personal</t>
  </si>
  <si>
    <t>News Paper/Magazine/Journal</t>
  </si>
  <si>
    <t>Organization dues or fees</t>
  </si>
  <si>
    <t>Personal</t>
  </si>
  <si>
    <t>Phone-Landline</t>
  </si>
  <si>
    <t>Retirement account</t>
  </si>
  <si>
    <t>Savings a/c 2</t>
  </si>
  <si>
    <t>School Expenses</t>
  </si>
  <si>
    <t>School Transport</t>
  </si>
  <si>
    <t>Servant</t>
  </si>
  <si>
    <t>Sporting events</t>
  </si>
  <si>
    <t>Student</t>
  </si>
  <si>
    <t>Supplies</t>
  </si>
  <si>
    <t>Vegetables &amp; Fruits</t>
  </si>
  <si>
    <t>Vehicle payment</t>
  </si>
  <si>
    <t>Video/DVD</t>
  </si>
  <si>
    <t>Waste removal</t>
  </si>
  <si>
    <t>Water and sewer</t>
  </si>
  <si>
    <t>Monthly Expense entry sheet</t>
  </si>
  <si>
    <t>Within Budget / Over Budget</t>
  </si>
  <si>
    <t>Row Labels</t>
  </si>
  <si>
    <t>Grand Total</t>
  </si>
  <si>
    <t>Sum of Projected 
/ Budgetted Cost</t>
  </si>
  <si>
    <t>Sum of Actual Cost</t>
  </si>
  <si>
    <t>Totals</t>
  </si>
  <si>
    <t>Totals - Pending</t>
  </si>
  <si>
    <t>Totals with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</si>
</sst>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[$-409]d\-mmm\-yy;@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1"/>
      <color indexed="10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Protection="1">
      <protection locked="0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0" fontId="3" fillId="0" borderId="0" xfId="0" applyFont="1" applyProtection="1"/>
    <xf numFmtId="0" fontId="4" fillId="0" borderId="0" xfId="0" applyFont="1" applyProtection="1">
      <protection locked="0"/>
    </xf>
    <xf numFmtId="164" fontId="4" fillId="0" borderId="0" xfId="0" applyNumberFormat="1" applyFont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</xf>
    <xf numFmtId="164" fontId="4" fillId="2" borderId="1" xfId="0" applyNumberFormat="1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horizontal="center" wrapText="1"/>
    </xf>
    <xf numFmtId="0" fontId="5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0" fillId="3" borderId="3" xfId="0" applyFill="1" applyBorder="1" applyProtection="1"/>
    <xf numFmtId="164" fontId="0" fillId="0" borderId="3" xfId="0" applyNumberFormat="1" applyBorder="1" applyProtection="1">
      <protection locked="0"/>
    </xf>
    <xf numFmtId="43" fontId="6" fillId="0" borderId="3" xfId="1" applyFon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3" borderId="3" xfId="0" applyFill="1" applyBorder="1" applyAlignment="1" applyProtection="1">
      <alignment horizontal="center"/>
    </xf>
    <xf numFmtId="0" fontId="4" fillId="0" borderId="0" xfId="0" applyFont="1"/>
    <xf numFmtId="43" fontId="6" fillId="0" borderId="3" xfId="1" applyFont="1" applyBorder="1" applyProtection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4" borderId="1" xfId="0" applyFont="1" applyFill="1" applyBorder="1" applyProtection="1">
      <protection locked="0"/>
    </xf>
    <xf numFmtId="0" fontId="4" fillId="4" borderId="1" xfId="0" applyFont="1" applyFill="1" applyBorder="1" applyProtection="1"/>
    <xf numFmtId="164" fontId="4" fillId="4" borderId="1" xfId="0" applyNumberFormat="1" applyFont="1" applyFill="1" applyBorder="1" applyProtection="1">
      <protection locked="0"/>
    </xf>
    <xf numFmtId="165" fontId="4" fillId="4" borderId="1" xfId="0" applyNumberFormat="1" applyFont="1" applyFill="1" applyBorder="1" applyProtection="1">
      <protection locked="0"/>
    </xf>
    <xf numFmtId="43" fontId="4" fillId="4" borderId="1" xfId="1" applyFont="1" applyFill="1" applyBorder="1" applyProtection="1">
      <protection locked="0"/>
    </xf>
    <xf numFmtId="0" fontId="4" fillId="4" borderId="1" xfId="0" applyFont="1" applyFill="1" applyBorder="1" applyAlignment="1" applyProtection="1">
      <alignment horizontal="center"/>
    </xf>
    <xf numFmtId="0" fontId="0" fillId="0" borderId="1" xfId="0" applyBorder="1" applyProtection="1">
      <protection locked="0"/>
    </xf>
    <xf numFmtId="0" fontId="0" fillId="0" borderId="1" xfId="0" applyBorder="1" applyProtection="1"/>
    <xf numFmtId="164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2">
    <dxf>
      <font>
        <condense val="0"/>
        <extend val="0"/>
        <color indexed="10"/>
      </font>
    </dxf>
    <dxf>
      <font>
        <b val="0"/>
        <i val="0"/>
        <color indexed="10"/>
        <name val="Cambri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[Anup_Sigedar_2525012_Analyst_Expense_Tracker.xlsx]Pivot Table!PivotTable1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layout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Table'!$B$3</c:f>
              <c:strCache>
                <c:ptCount val="1"/>
                <c:pt idx="0">
                  <c:v>Sum of Projected 
/ Budgetted 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delete val="1"/>
          </c:dLbls>
          <c:cat>
            <c:strRef>
              <c:f>'Pivot Table'!$A$4:$A$13</c:f>
              <c:strCache>
                <c:ptCount val="9"/>
                <c:pt idx="0">
                  <c:v>CHILDRENS EDU</c:v>
                </c:pt>
                <c:pt idx="1">
                  <c:v>ENTERTAINMENT</c:v>
                </c:pt>
                <c:pt idx="2">
                  <c:v>FOOD</c:v>
                </c:pt>
                <c:pt idx="3">
                  <c:v>HOUSING</c:v>
                </c:pt>
                <c:pt idx="4">
                  <c:v>INSURANCE</c:v>
                </c:pt>
                <c:pt idx="5">
                  <c:v>LOANS</c:v>
                </c:pt>
                <c:pt idx="6">
                  <c:v>PERSONAL</c:v>
                </c:pt>
                <c:pt idx="7">
                  <c:v>SAVINGS/INVESTMENT</c:v>
                </c:pt>
                <c:pt idx="8">
                  <c:v>TRANSPORTATION</c:v>
                </c:pt>
              </c:strCache>
            </c:strRef>
          </c:cat>
          <c:val>
            <c:numRef>
              <c:f>'Pivot Table'!$B$4:$B$13</c:f>
              <c:numCache>
                <c:formatCode>General</c:formatCode>
                <c:ptCount val="9"/>
                <c:pt idx="0">
                  <c:v>5000</c:v>
                </c:pt>
                <c:pt idx="1">
                  <c:v>300</c:v>
                </c:pt>
                <c:pt idx="2">
                  <c:v>2000</c:v>
                </c:pt>
                <c:pt idx="3">
                  <c:v>8400</c:v>
                </c:pt>
                <c:pt idx="4">
                  <c:v>5000</c:v>
                </c:pt>
                <c:pt idx="5">
                  <c:v>6000</c:v>
                </c:pt>
                <c:pt idx="6">
                  <c:v>3900</c:v>
                </c:pt>
                <c:pt idx="7">
                  <c:v>8000</c:v>
                </c:pt>
                <c:pt idx="8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8-4200-AA0F-CC13FE2BD073}"/>
            </c:ext>
          </c:extLst>
        </c:ser>
        <c:ser>
          <c:idx val="1"/>
          <c:order val="1"/>
          <c:tx>
            <c:strRef>
              <c:f>'Pivot Table'!$C$3</c:f>
              <c:strCache>
                <c:ptCount val="1"/>
                <c:pt idx="0">
                  <c:v>Sum of Actual 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delete val="1"/>
          </c:dLbls>
          <c:cat>
            <c:strRef>
              <c:f>'Pivot Table'!$A$4:$A$13</c:f>
              <c:strCache>
                <c:ptCount val="9"/>
                <c:pt idx="0">
                  <c:v>CHILDRENS EDU</c:v>
                </c:pt>
                <c:pt idx="1">
                  <c:v>ENTERTAINMENT</c:v>
                </c:pt>
                <c:pt idx="2">
                  <c:v>FOOD</c:v>
                </c:pt>
                <c:pt idx="3">
                  <c:v>HOUSING</c:v>
                </c:pt>
                <c:pt idx="4">
                  <c:v>INSURANCE</c:v>
                </c:pt>
                <c:pt idx="5">
                  <c:v>LOANS</c:v>
                </c:pt>
                <c:pt idx="6">
                  <c:v>PERSONAL</c:v>
                </c:pt>
                <c:pt idx="7">
                  <c:v>SAVINGS/INVESTMENT</c:v>
                </c:pt>
                <c:pt idx="8">
                  <c:v>TRANSPORTATION</c:v>
                </c:pt>
              </c:strCache>
            </c:strRef>
          </c:cat>
          <c:val>
            <c:numRef>
              <c:f>'Pivot Table'!$C$4:$C$13</c:f>
              <c:numCache>
                <c:formatCode>General</c:formatCode>
                <c:ptCount val="9"/>
                <c:pt idx="0">
                  <c:v>5000</c:v>
                </c:pt>
                <c:pt idx="1">
                  <c:v>600</c:v>
                </c:pt>
                <c:pt idx="2">
                  <c:v>2150</c:v>
                </c:pt>
                <c:pt idx="3">
                  <c:v>8600</c:v>
                </c:pt>
                <c:pt idx="4">
                  <c:v>5000</c:v>
                </c:pt>
                <c:pt idx="5">
                  <c:v>6000</c:v>
                </c:pt>
                <c:pt idx="6">
                  <c:v>3350</c:v>
                </c:pt>
                <c:pt idx="7">
                  <c:v>8000</c:v>
                </c:pt>
                <c:pt idx="8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8-4200-AA0F-CC13FE2BD07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[Anup_Sigedar_2525012_Analyst_Expense_Tracker.xlsx]Pivot Table!PivotTable1</c:name>
    <c:fmtId val="6"/>
  </c:pivotSource>
  <c:chart>
    <c:title>
      <c:layout>
        <c:manualLayout>
          <c:xMode val="edge"/>
          <c:yMode val="edge"/>
          <c:x val="0.111548556430446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layout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layout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'Pivot Table'!$B$3</c:f>
              <c:strCache>
                <c:ptCount val="1"/>
                <c:pt idx="0">
                  <c:v>Sum of Projected 
/ Budgetted 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delete val="1"/>
          </c:dLbls>
          <c:cat>
            <c:strRef>
              <c:f>'Pivot Table'!$A$4:$A$13</c:f>
              <c:strCache>
                <c:ptCount val="9"/>
                <c:pt idx="0">
                  <c:v>CHILDRENS EDU</c:v>
                </c:pt>
                <c:pt idx="1">
                  <c:v>ENTERTAINMENT</c:v>
                </c:pt>
                <c:pt idx="2">
                  <c:v>FOOD</c:v>
                </c:pt>
                <c:pt idx="3">
                  <c:v>HOUSING</c:v>
                </c:pt>
                <c:pt idx="4">
                  <c:v>INSURANCE</c:v>
                </c:pt>
                <c:pt idx="5">
                  <c:v>LOANS</c:v>
                </c:pt>
                <c:pt idx="6">
                  <c:v>PERSONAL</c:v>
                </c:pt>
                <c:pt idx="7">
                  <c:v>SAVINGS/INVESTMENT</c:v>
                </c:pt>
                <c:pt idx="8">
                  <c:v>TRANSPORTATION</c:v>
                </c:pt>
              </c:strCache>
            </c:strRef>
          </c:cat>
          <c:val>
            <c:numRef>
              <c:f>'Pivot Table'!$B$4:$B$13</c:f>
              <c:numCache>
                <c:formatCode>General</c:formatCode>
                <c:ptCount val="9"/>
                <c:pt idx="0">
                  <c:v>5000</c:v>
                </c:pt>
                <c:pt idx="1">
                  <c:v>300</c:v>
                </c:pt>
                <c:pt idx="2">
                  <c:v>2000</c:v>
                </c:pt>
                <c:pt idx="3">
                  <c:v>8400</c:v>
                </c:pt>
                <c:pt idx="4">
                  <c:v>5000</c:v>
                </c:pt>
                <c:pt idx="5">
                  <c:v>6000</c:v>
                </c:pt>
                <c:pt idx="6">
                  <c:v>3900</c:v>
                </c:pt>
                <c:pt idx="7">
                  <c:v>8000</c:v>
                </c:pt>
                <c:pt idx="8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7E-45A9-9403-3423B9C6107F}"/>
            </c:ext>
          </c:extLst>
        </c:ser>
        <c:ser>
          <c:idx val="0"/>
          <c:order val="1"/>
          <c:tx>
            <c:strRef>
              <c:f>'Pivot Table'!$C$3</c:f>
              <c:strCache>
                <c:ptCount val="1"/>
                <c:pt idx="0">
                  <c:v>Sum of Actual 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Table'!$A$4:$A$13</c:f>
              <c:strCache>
                <c:ptCount val="9"/>
                <c:pt idx="0">
                  <c:v>CHILDRENS EDU</c:v>
                </c:pt>
                <c:pt idx="1">
                  <c:v>ENTERTAINMENT</c:v>
                </c:pt>
                <c:pt idx="2">
                  <c:v>FOOD</c:v>
                </c:pt>
                <c:pt idx="3">
                  <c:v>HOUSING</c:v>
                </c:pt>
                <c:pt idx="4">
                  <c:v>INSURANCE</c:v>
                </c:pt>
                <c:pt idx="5">
                  <c:v>LOANS</c:v>
                </c:pt>
                <c:pt idx="6">
                  <c:v>PERSONAL</c:v>
                </c:pt>
                <c:pt idx="7">
                  <c:v>SAVINGS/INVESTMENT</c:v>
                </c:pt>
                <c:pt idx="8">
                  <c:v>TRANSPORTATION</c:v>
                </c:pt>
              </c:strCache>
            </c:strRef>
          </c:cat>
          <c:val>
            <c:numRef>
              <c:f>'Pivot Table'!$C$4:$C$13</c:f>
              <c:numCache>
                <c:formatCode>General</c:formatCode>
                <c:ptCount val="9"/>
                <c:pt idx="0">
                  <c:v>5000</c:v>
                </c:pt>
                <c:pt idx="1">
                  <c:v>600</c:v>
                </c:pt>
                <c:pt idx="2">
                  <c:v>2150</c:v>
                </c:pt>
                <c:pt idx="3">
                  <c:v>8600</c:v>
                </c:pt>
                <c:pt idx="4">
                  <c:v>5000</c:v>
                </c:pt>
                <c:pt idx="5">
                  <c:v>6000</c:v>
                </c:pt>
                <c:pt idx="6">
                  <c:v>3350</c:v>
                </c:pt>
                <c:pt idx="7">
                  <c:v>8000</c:v>
                </c:pt>
                <c:pt idx="8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7E-45A9-9403-3423B9C6107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[Anup_Sigedar_2525012_Analyst_Expense_Tracker.xlsx]Pivot Table!PivotTable1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Sum of Projected 
/ Budgetted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Table'!$A$4:$A$13</c:f>
              <c:strCache>
                <c:ptCount val="9"/>
                <c:pt idx="0">
                  <c:v>CHILDRENS EDU</c:v>
                </c:pt>
                <c:pt idx="1">
                  <c:v>ENTERTAINMENT</c:v>
                </c:pt>
                <c:pt idx="2">
                  <c:v>FOOD</c:v>
                </c:pt>
                <c:pt idx="3">
                  <c:v>HOUSING</c:v>
                </c:pt>
                <c:pt idx="4">
                  <c:v>INSURANCE</c:v>
                </c:pt>
                <c:pt idx="5">
                  <c:v>LOANS</c:v>
                </c:pt>
                <c:pt idx="6">
                  <c:v>PERSONAL</c:v>
                </c:pt>
                <c:pt idx="7">
                  <c:v>SAVINGS/INVESTMENT</c:v>
                </c:pt>
                <c:pt idx="8">
                  <c:v>TRANSPORTATION</c:v>
                </c:pt>
              </c:strCache>
            </c:strRef>
          </c:cat>
          <c:val>
            <c:numRef>
              <c:f>'Pivot Table'!$B$4:$B$13</c:f>
              <c:numCache>
                <c:formatCode>General</c:formatCode>
                <c:ptCount val="9"/>
                <c:pt idx="0">
                  <c:v>5000</c:v>
                </c:pt>
                <c:pt idx="1">
                  <c:v>300</c:v>
                </c:pt>
                <c:pt idx="2">
                  <c:v>2000</c:v>
                </c:pt>
                <c:pt idx="3">
                  <c:v>8400</c:v>
                </c:pt>
                <c:pt idx="4">
                  <c:v>5000</c:v>
                </c:pt>
                <c:pt idx="5">
                  <c:v>6000</c:v>
                </c:pt>
                <c:pt idx="6">
                  <c:v>3900</c:v>
                </c:pt>
                <c:pt idx="7">
                  <c:v>8000</c:v>
                </c:pt>
                <c:pt idx="8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5-40BE-9E4C-F68A0E451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061200"/>
        <c:axId val="520057264"/>
      </c:barChart>
      <c:lineChart>
        <c:grouping val="standard"/>
        <c:varyColors val="0"/>
        <c:ser>
          <c:idx val="1"/>
          <c:order val="1"/>
          <c:tx>
            <c:strRef>
              <c:f>'Pivot Table'!$C$3</c:f>
              <c:strCache>
                <c:ptCount val="1"/>
                <c:pt idx="0">
                  <c:v>Sum of Actual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Table'!$A$4:$A$13</c:f>
              <c:strCache>
                <c:ptCount val="9"/>
                <c:pt idx="0">
                  <c:v>CHILDRENS EDU</c:v>
                </c:pt>
                <c:pt idx="1">
                  <c:v>ENTERTAINMENT</c:v>
                </c:pt>
                <c:pt idx="2">
                  <c:v>FOOD</c:v>
                </c:pt>
                <c:pt idx="3">
                  <c:v>HOUSING</c:v>
                </c:pt>
                <c:pt idx="4">
                  <c:v>INSURANCE</c:v>
                </c:pt>
                <c:pt idx="5">
                  <c:v>LOANS</c:v>
                </c:pt>
                <c:pt idx="6">
                  <c:v>PERSONAL</c:v>
                </c:pt>
                <c:pt idx="7">
                  <c:v>SAVINGS/INVESTMENT</c:v>
                </c:pt>
                <c:pt idx="8">
                  <c:v>TRANSPORTATION</c:v>
                </c:pt>
              </c:strCache>
            </c:strRef>
          </c:cat>
          <c:val>
            <c:numRef>
              <c:f>'Pivot Table'!$C$4:$C$13</c:f>
              <c:numCache>
                <c:formatCode>General</c:formatCode>
                <c:ptCount val="9"/>
                <c:pt idx="0">
                  <c:v>5000</c:v>
                </c:pt>
                <c:pt idx="1">
                  <c:v>600</c:v>
                </c:pt>
                <c:pt idx="2">
                  <c:v>2150</c:v>
                </c:pt>
                <c:pt idx="3">
                  <c:v>8600</c:v>
                </c:pt>
                <c:pt idx="4">
                  <c:v>5000</c:v>
                </c:pt>
                <c:pt idx="5">
                  <c:v>6000</c:v>
                </c:pt>
                <c:pt idx="6">
                  <c:v>3350</c:v>
                </c:pt>
                <c:pt idx="7">
                  <c:v>8000</c:v>
                </c:pt>
                <c:pt idx="8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65-40BE-9E4C-F68A0E451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061200"/>
        <c:axId val="520057264"/>
      </c:lineChart>
      <c:catAx>
        <c:axId val="52006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57264"/>
        <c:auto val="1"/>
        <c:lblAlgn val="ctr"/>
        <c:lblOffset val="100"/>
        <c:noMultiLvlLbl val="0"/>
      </c:catAx>
      <c:valAx>
        <c:axId val="52005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61200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2</xdr:row>
      <xdr:rowOff>104774</xdr:rowOff>
    </xdr:from>
    <xdr:to>
      <xdr:col>9</xdr:col>
      <xdr:colOff>571500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71437</xdr:colOff>
      <xdr:row>2</xdr:row>
      <xdr:rowOff>133350</xdr:rowOff>
    </xdr:from>
    <xdr:to>
      <xdr:col>16</xdr:col>
      <xdr:colOff>19050</xdr:colOff>
      <xdr:row>15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171450</xdr:colOff>
      <xdr:row>14</xdr:row>
      <xdr:rowOff>28575</xdr:rowOff>
    </xdr:from>
    <xdr:to>
      <xdr:col>2</xdr:col>
      <xdr:colOff>1085850</xdr:colOff>
      <xdr:row>28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rsonal-expense-tracker-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Entry"/>
      <sheetName val="Expense"/>
      <sheetName val="Calc"/>
      <sheetName val="Sheet3"/>
      <sheetName val="Lookup"/>
    </sheetNames>
    <sheetDataSet>
      <sheetData sheetId="0"/>
      <sheetData sheetId="1">
        <row r="11">
          <cell r="G11" t="str">
            <v>CC-CITI-John-Master</v>
          </cell>
        </row>
        <row r="12">
          <cell r="G12" t="str">
            <v>CC-CITI-Jenny</v>
          </cell>
        </row>
      </sheetData>
      <sheetData sheetId="2"/>
      <sheetData sheetId="3"/>
      <sheetData sheetId="4"/>
      <sheetData sheetId="5">
        <row r="2">
          <cell r="A2" t="str">
            <v>Bus/taxi fare</v>
          </cell>
        </row>
        <row r="3">
          <cell r="A3" t="str">
            <v>Cable</v>
          </cell>
          <cell r="D3" t="str">
            <v>Direct Debit/ECS</v>
          </cell>
          <cell r="E3" t="str">
            <v>IA-HDFC-John</v>
          </cell>
        </row>
        <row r="4">
          <cell r="A4" t="str">
            <v>CDs</v>
          </cell>
          <cell r="D4" t="str">
            <v>Cheque</v>
          </cell>
          <cell r="E4" t="str">
            <v>IA-CITI-Jenny</v>
          </cell>
        </row>
        <row r="5">
          <cell r="A5" t="str">
            <v>Children's Coaching/Extra curricular</v>
          </cell>
          <cell r="D5" t="str">
            <v>Cash</v>
          </cell>
          <cell r="E5" t="str">
            <v>CC-CITI-John-Master</v>
          </cell>
        </row>
        <row r="6">
          <cell r="A6" t="str">
            <v>Children's Insurance</v>
          </cell>
          <cell r="E6" t="str">
            <v>CC-CITI-Jenny</v>
          </cell>
        </row>
        <row r="7">
          <cell r="A7" t="str">
            <v>Clothing</v>
          </cell>
          <cell r="E7" t="str">
            <v>SB-ICICI-John</v>
          </cell>
        </row>
        <row r="8">
          <cell r="A8" t="str">
            <v>Concerts</v>
          </cell>
          <cell r="E8" t="str">
            <v>SB-SBI-Jenny</v>
          </cell>
        </row>
        <row r="9">
          <cell r="A9" t="str">
            <v>CC-CITI-John-Master-Payment</v>
          </cell>
        </row>
        <row r="10">
          <cell r="A10" t="str">
            <v>CC-CITI-Jenny-Payment</v>
          </cell>
        </row>
        <row r="11">
          <cell r="A11" t="str">
            <v>Dairy Products (Milk, Curd..)</v>
          </cell>
        </row>
        <row r="12">
          <cell r="A12" t="str">
            <v>Dining out</v>
          </cell>
        </row>
        <row r="13">
          <cell r="A13" t="str">
            <v>Dry cleaning</v>
          </cell>
        </row>
        <row r="14">
          <cell r="A14" t="str">
            <v>Electricity</v>
          </cell>
        </row>
        <row r="15">
          <cell r="A15" t="str">
            <v>EMI-Vehicle 1</v>
          </cell>
        </row>
        <row r="16">
          <cell r="A16" t="str">
            <v>EMI-Vehicle 2</v>
          </cell>
        </row>
        <row r="17">
          <cell r="A17" t="str">
            <v>Fixed/Recurring Deposit a/c</v>
          </cell>
        </row>
        <row r="18">
          <cell r="A18" t="str">
            <v>Fuel</v>
          </cell>
        </row>
        <row r="19">
          <cell r="A19" t="str">
            <v>Gas</v>
          </cell>
        </row>
        <row r="20">
          <cell r="A20" t="str">
            <v>Gift Expenses</v>
          </cell>
        </row>
        <row r="21">
          <cell r="A21" t="str">
            <v>Groceries</v>
          </cell>
        </row>
        <row r="22">
          <cell r="A22" t="str">
            <v>Hair/nails</v>
          </cell>
        </row>
        <row r="23">
          <cell r="A23" t="str">
            <v>Health</v>
          </cell>
        </row>
        <row r="24">
          <cell r="A24" t="str">
            <v>Health club</v>
          </cell>
        </row>
        <row r="25">
          <cell r="A25" t="str">
            <v>Home Insurance</v>
          </cell>
        </row>
        <row r="26">
          <cell r="A26" t="str">
            <v>Hospital Expenses</v>
          </cell>
        </row>
        <row r="27">
          <cell r="A27" t="str">
            <v>Insurance Transportation</v>
          </cell>
        </row>
        <row r="28">
          <cell r="A28" t="str">
            <v>Internet Charges</v>
          </cell>
        </row>
        <row r="29">
          <cell r="A29" t="str">
            <v>Investment a/c 1</v>
          </cell>
        </row>
        <row r="30">
          <cell r="A30" t="str">
            <v>Laundry</v>
          </cell>
        </row>
        <row r="31">
          <cell r="A31" t="str">
            <v>Licensing</v>
          </cell>
        </row>
        <row r="32">
          <cell r="A32" t="str">
            <v>Life Insurance</v>
          </cell>
        </row>
        <row r="33">
          <cell r="A33" t="str">
            <v>Maintenance</v>
          </cell>
        </row>
        <row r="34">
          <cell r="A34" t="str">
            <v>Maintenance or repairs</v>
          </cell>
        </row>
        <row r="35">
          <cell r="A35" t="str">
            <v>Medical</v>
          </cell>
        </row>
        <row r="36">
          <cell r="A36" t="str">
            <v>Miscellaneous-housing</v>
          </cell>
        </row>
        <row r="37">
          <cell r="A37" t="str">
            <v>Miscellaneous-Personal</v>
          </cell>
        </row>
        <row r="38">
          <cell r="A38" t="str">
            <v>Mortgage or rent</v>
          </cell>
        </row>
        <row r="39">
          <cell r="A39" t="str">
            <v>Movies</v>
          </cell>
        </row>
        <row r="40">
          <cell r="A40" t="str">
            <v>Mutual Funds</v>
          </cell>
        </row>
        <row r="41">
          <cell r="A41" t="str">
            <v>News Paper/Magazine/Journal</v>
          </cell>
        </row>
        <row r="42">
          <cell r="A42" t="str">
            <v>Organization dues or fees</v>
          </cell>
        </row>
        <row r="43">
          <cell r="A43" t="str">
            <v>Personal</v>
          </cell>
        </row>
        <row r="44">
          <cell r="A44" t="str">
            <v>Phone - Mobile</v>
          </cell>
        </row>
        <row r="45">
          <cell r="A45" t="str">
            <v>Phone-Landline</v>
          </cell>
        </row>
        <row r="46">
          <cell r="A46" t="str">
            <v>Retirement account</v>
          </cell>
        </row>
        <row r="47">
          <cell r="A47" t="str">
            <v>Savings a/c 1</v>
          </cell>
        </row>
        <row r="48">
          <cell r="A48" t="str">
            <v>Savings a/c 2</v>
          </cell>
        </row>
        <row r="49">
          <cell r="A49" t="str">
            <v>School Expenses</v>
          </cell>
        </row>
        <row r="50">
          <cell r="A50" t="str">
            <v>School Fee</v>
          </cell>
        </row>
        <row r="51">
          <cell r="A51" t="str">
            <v>School Transport</v>
          </cell>
        </row>
        <row r="52">
          <cell r="A52" t="str">
            <v>Servant</v>
          </cell>
        </row>
        <row r="53">
          <cell r="A53" t="str">
            <v>Sporting events</v>
          </cell>
        </row>
        <row r="54">
          <cell r="A54" t="str">
            <v>Student</v>
          </cell>
        </row>
        <row r="55">
          <cell r="A55" t="str">
            <v>Supplies</v>
          </cell>
        </row>
        <row r="56">
          <cell r="A56" t="str">
            <v>Vegetables &amp; Fruits</v>
          </cell>
        </row>
        <row r="57">
          <cell r="A57" t="str">
            <v>Vehicle payment</v>
          </cell>
        </row>
        <row r="58">
          <cell r="A58" t="str">
            <v>Video/DVD</v>
          </cell>
        </row>
        <row r="59">
          <cell r="A59" t="str">
            <v>Waste removal</v>
          </cell>
        </row>
        <row r="60">
          <cell r="A60" t="str">
            <v>Water and sewer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`hp" refreshedDate="45373.627676388889" createdVersion="6" refreshedVersion="6" minRefreshableVersion="3" recordCount="17">
  <cacheSource type="worksheet">
    <worksheetSource ref="A3:J20" sheet="Expenses"/>
  </cacheSource>
  <cacheFields count="10">
    <cacheField name="Expense head" numFmtId="0">
      <sharedItems/>
    </cacheField>
    <cacheField name="Category" numFmtId="0">
      <sharedItems count="9">
        <s v="LOANS"/>
        <s v="HOUSING"/>
        <s v="SAVINGS/INVESTMENT"/>
        <s v="PERSONAL"/>
        <s v="FOOD"/>
        <s v="INSURANCE"/>
        <s v="TRANSPORTATION"/>
        <s v="ENTERTAINMENT"/>
        <s v="CHILDRENS EDU"/>
      </sharedItems>
    </cacheField>
    <cacheField name="Due Date" numFmtId="164">
      <sharedItems containsSemiMixedTypes="0" containsNonDate="0" containsDate="1" containsString="0" minDate="2024-03-02T00:00:00" maxDate="2024-03-31T00:00:00"/>
    </cacheField>
    <cacheField name="Projected _x000a_/ Budgetted Cost" numFmtId="43">
      <sharedItems containsSemiMixedTypes="0" containsString="0" containsNumber="1" containsInteger="1" minValue="300" maxValue="6800" count="10">
        <n v="5000"/>
        <n v="6800"/>
        <n v="2500"/>
        <n v="900"/>
        <n v="1500"/>
        <n v="300"/>
        <n v="3000"/>
        <n v="1000"/>
        <n v="500"/>
        <n v="800"/>
      </sharedItems>
    </cacheField>
    <cacheField name="Actual Cost" numFmtId="43">
      <sharedItems containsSemiMixedTypes="0" containsString="0" containsNumber="1" containsInteger="1" minValue="300" maxValue="6800"/>
    </cacheField>
    <cacheField name="Within Budget / Over Budget" numFmtId="43">
      <sharedItems/>
    </cacheField>
    <cacheField name="Paid from Account" numFmtId="0">
      <sharedItems/>
    </cacheField>
    <cacheField name="Mode of Payment" numFmtId="0">
      <sharedItems/>
    </cacheField>
    <cacheField name="Status" numFmtId="0">
      <sharedItems/>
    </cacheField>
    <cacheField name="Days for _x000a_Payment" numFmtId="0">
      <sharedItems containsMixedTypes="1" containsNumber="1" containsInteger="1" minValue="2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s v="EMI-Vehicle 1"/>
    <x v="0"/>
    <d v="2024-03-25T00:00:00"/>
    <x v="0"/>
    <n v="5000"/>
    <s v="Within Budget"/>
    <s v="IA-HDFC-John"/>
    <s v="Cheque"/>
    <s v="Pending"/>
    <n v="3"/>
  </r>
  <r>
    <s v="Mortgage or rent"/>
    <x v="1"/>
    <d v="2024-03-02T00:00:00"/>
    <x v="1"/>
    <n v="6800"/>
    <s v="Within Budget"/>
    <s v="IA-CITI-Jenny"/>
    <s v="Direct Debit/ECS"/>
    <s v="Done"/>
    <s v=""/>
  </r>
  <r>
    <s v="Mutual Funds"/>
    <x v="2"/>
    <d v="2024-03-24T00:00:00"/>
    <x v="2"/>
    <n v="2500"/>
    <s v="Within Budget"/>
    <s v="IA-HDFC-John"/>
    <s v="Direct Debit/ECS"/>
    <s v="Pending"/>
    <n v="2"/>
  </r>
  <r>
    <s v="Fixed/Recurring Deposit a/c"/>
    <x v="2"/>
    <d v="2024-03-28T00:00:00"/>
    <x v="2"/>
    <n v="2500"/>
    <s v="Within Budget"/>
    <s v="IA-HDFC-John"/>
    <s v="Cash"/>
    <s v="Pending"/>
    <n v="6"/>
  </r>
  <r>
    <s v="Phone - Mobile"/>
    <x v="3"/>
    <d v="2024-03-26T00:00:00"/>
    <x v="3"/>
    <n v="850"/>
    <s v="Within Budget"/>
    <s v="IA-HDFC-John"/>
    <s v="Direct Debit/ECS"/>
    <s v="Pending"/>
    <n v="4"/>
  </r>
  <r>
    <s v="Groceries"/>
    <x v="4"/>
    <d v="2024-03-28T00:00:00"/>
    <x v="4"/>
    <n v="1650"/>
    <s v="Over Budget"/>
    <s v="CC-CITI-Karthik-Master"/>
    <s v="Direct Debit/ECS"/>
    <s v="Partial-Done"/>
    <n v="6"/>
  </r>
  <r>
    <s v="Cable"/>
    <x v="1"/>
    <d v="2024-03-14T00:00:00"/>
    <x v="5"/>
    <n v="300"/>
    <s v="Within Budget"/>
    <s v="IA-CITI-Jenny"/>
    <s v="Cash"/>
    <s v="Done"/>
    <s v=""/>
  </r>
  <r>
    <s v="Children's Insurance"/>
    <x v="5"/>
    <d v="2024-03-29T00:00:00"/>
    <x v="0"/>
    <n v="5000"/>
    <s v="Within Budget"/>
    <s v="IA-HDFC-John"/>
    <s v="Cheque"/>
    <s v="Pending"/>
    <n v="7"/>
  </r>
  <r>
    <s v="Clothing"/>
    <x v="3"/>
    <d v="2024-03-30T00:00:00"/>
    <x v="6"/>
    <n v="2500"/>
    <s v="Within Budget"/>
    <s v="CC-CITI-John-Master"/>
    <s v="Direct Debit/ECS"/>
    <s v="Pending"/>
    <n v="8"/>
  </r>
  <r>
    <s v="CC-CITI-John-Master-Payment"/>
    <x v="0"/>
    <d v="2024-03-25T00:00:00"/>
    <x v="7"/>
    <n v="1000"/>
    <s v="Within Budget"/>
    <s v="IA-HDFC-John"/>
    <s v="Direct Debit/ECS"/>
    <s v="Done"/>
    <s v=""/>
  </r>
  <r>
    <s v="Dining out"/>
    <x v="4"/>
    <d v="2024-03-14T00:00:00"/>
    <x v="8"/>
    <n v="500"/>
    <s v="Within Budget"/>
    <s v="CC-CITI-Jenny"/>
    <s v="Direct Debit/ECS"/>
    <s v="Done"/>
    <s v=""/>
  </r>
  <r>
    <s v="Electricity"/>
    <x v="1"/>
    <d v="2024-03-28T00:00:00"/>
    <x v="9"/>
    <n v="1000"/>
    <s v="Over Budget"/>
    <s v="IA-HDFC-John"/>
    <s v="Cash"/>
    <s v="Pending"/>
    <n v="6"/>
  </r>
  <r>
    <s v="Fuel"/>
    <x v="6"/>
    <d v="2024-03-30T00:00:00"/>
    <x v="7"/>
    <n v="800"/>
    <s v="Within Budget"/>
    <s v="IA-CITI-Jenny"/>
    <s v="Direct Debit/ECS"/>
    <s v="Partial-Done"/>
    <n v="8"/>
  </r>
  <r>
    <s v="Internet Charges"/>
    <x v="1"/>
    <d v="2024-03-15T00:00:00"/>
    <x v="8"/>
    <n v="500"/>
    <s v="Within Budget"/>
    <s v="IA-HDFC-John"/>
    <s v="Cheque"/>
    <s v="Done"/>
    <s v=""/>
  </r>
  <r>
    <s v="Movies"/>
    <x v="7"/>
    <d v="2024-03-25T00:00:00"/>
    <x v="5"/>
    <n v="600"/>
    <s v="Over Budget"/>
    <s v="IA-HDFC-John"/>
    <s v="Cash"/>
    <s v="Pending"/>
    <n v="3"/>
  </r>
  <r>
    <s v="Savings a/c 1"/>
    <x v="2"/>
    <d v="2024-03-24T00:00:00"/>
    <x v="6"/>
    <n v="3000"/>
    <s v="Within Budget"/>
    <s v="IA-CITI-Jenny"/>
    <s v="Cash"/>
    <s v="Pending"/>
    <n v="2"/>
  </r>
  <r>
    <s v="School Fee"/>
    <x v="8"/>
    <d v="2024-03-03T00:00:00"/>
    <x v="0"/>
    <n v="5000"/>
    <s v="Within Budget"/>
    <s v="IA-HDFC-John"/>
    <s v="Cheque"/>
    <s v="Done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C13" firstHeaderRow="0" firstDataRow="1" firstDataCol="1"/>
  <pivotFields count="10">
    <pivotField showAll="0"/>
    <pivotField axis="axisRow" showAll="0">
      <items count="10">
        <item x="8"/>
        <item x="7"/>
        <item x="4"/>
        <item x="1"/>
        <item x="5"/>
        <item x="0"/>
        <item x="3"/>
        <item x="2"/>
        <item x="6"/>
        <item t="default"/>
      </items>
    </pivotField>
    <pivotField numFmtId="164" showAll="0"/>
    <pivotField dataField="1" numFmtId="43" showAll="0">
      <items count="11">
        <item x="5"/>
        <item x="8"/>
        <item x="9"/>
        <item x="3"/>
        <item x="7"/>
        <item x="4"/>
        <item x="2"/>
        <item x="6"/>
        <item x="0"/>
        <item x="1"/>
        <item t="default"/>
      </items>
    </pivotField>
    <pivotField dataField="1" numFmtId="43" showAll="0"/>
    <pivotField showAll="0"/>
    <pivotField showAll="0"/>
    <pivotField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jected _x000a_/ Budgetted Cost" fld="3" baseField="0" baseItem="0"/>
    <dataField name="Sum of Actual Cost" fld="4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3" sqref="A3"/>
    </sheetView>
  </sheetViews>
  <sheetFormatPr defaultRowHeight="15" x14ac:dyDescent="0.25"/>
  <cols>
    <col min="1" max="1" width="24.85546875" bestFit="1" customWidth="1"/>
    <col min="2" max="2" width="21.5703125" bestFit="1" customWidth="1"/>
    <col min="3" max="3" width="9.85546875" bestFit="1" customWidth="1"/>
    <col min="4" max="4" width="28.7109375" customWidth="1"/>
    <col min="5" max="5" width="10.85546875" bestFit="1" customWidth="1"/>
    <col min="6" max="6" width="27.140625" bestFit="1" customWidth="1"/>
    <col min="7" max="7" width="17.42578125" bestFit="1" customWidth="1"/>
    <col min="8" max="8" width="17" bestFit="1" customWidth="1"/>
    <col min="9" max="9" width="12.140625" bestFit="1" customWidth="1"/>
    <col min="10" max="10" width="17.7109375" customWidth="1"/>
    <col min="11" max="11" width="10.140625" bestFit="1" customWidth="1"/>
    <col min="12" max="12" width="11.7109375" bestFit="1" customWidth="1"/>
    <col min="13" max="13" width="10" bestFit="1" customWidth="1"/>
  </cols>
  <sheetData>
    <row r="1" spans="1:13" ht="18.75" x14ac:dyDescent="0.3">
      <c r="A1" s="1" t="s">
        <v>95</v>
      </c>
      <c r="B1" s="2"/>
      <c r="C1" s="3"/>
      <c r="D1" s="3"/>
      <c r="E1" s="3"/>
      <c r="F1" s="3"/>
      <c r="G1" s="3"/>
      <c r="H1" s="3"/>
      <c r="I1" s="6" t="s">
        <v>0</v>
      </c>
      <c r="J1" s="7">
        <f ca="1">TODAY()</f>
        <v>45373</v>
      </c>
      <c r="K1" s="5"/>
    </row>
    <row r="2" spans="1:13" x14ac:dyDescent="0.25">
      <c r="A2" s="3"/>
      <c r="B2" s="2"/>
      <c r="C2" s="3"/>
      <c r="D2" s="3"/>
      <c r="E2" s="3"/>
      <c r="F2" s="3"/>
      <c r="G2" s="3"/>
      <c r="H2" s="3"/>
      <c r="I2" s="3"/>
      <c r="J2" s="4"/>
      <c r="K2" s="5"/>
      <c r="L2" s="3"/>
      <c r="M2" s="3"/>
    </row>
    <row r="3" spans="1:13" ht="30" x14ac:dyDescent="0.25">
      <c r="A3" s="8" t="s">
        <v>1</v>
      </c>
      <c r="B3" s="9" t="s">
        <v>2</v>
      </c>
      <c r="C3" s="10" t="s">
        <v>3</v>
      </c>
      <c r="D3" s="11" t="s">
        <v>4</v>
      </c>
      <c r="E3" s="8" t="s">
        <v>5</v>
      </c>
      <c r="F3" s="8" t="s">
        <v>96</v>
      </c>
      <c r="G3" s="8" t="s">
        <v>6</v>
      </c>
      <c r="H3" s="8" t="s">
        <v>7</v>
      </c>
      <c r="I3" s="8" t="s">
        <v>8</v>
      </c>
      <c r="J3" s="12" t="s">
        <v>9</v>
      </c>
      <c r="K3" s="5" t="s">
        <v>10</v>
      </c>
      <c r="L3" s="13"/>
      <c r="M3" s="3"/>
    </row>
    <row r="4" spans="1:13" x14ac:dyDescent="0.25">
      <c r="A4" s="14" t="s">
        <v>11</v>
      </c>
      <c r="B4" s="15" t="str">
        <f>IF(A4&lt;&gt;"",VLOOKUP(A4,Lookup!$A$1:$B$60,2,FALSE),"")</f>
        <v>LOANS</v>
      </c>
      <c r="C4" s="16">
        <v>45376</v>
      </c>
      <c r="D4" s="17">
        <v>5000</v>
      </c>
      <c r="E4" s="17">
        <v>5000</v>
      </c>
      <c r="F4" s="22" t="str">
        <f>IF((D4-E4)&lt;0,"Over Budget","Within Budget")</f>
        <v>Within Budget</v>
      </c>
      <c r="G4" s="18" t="s">
        <v>12</v>
      </c>
      <c r="H4" s="18" t="s">
        <v>13</v>
      </c>
      <c r="I4" s="19" t="s">
        <v>14</v>
      </c>
      <c r="J4" s="20">
        <f ca="1">IF(OR(I4="Done",C4=""),"",IF(C4&gt;=$J$1,DATEDIF($J$1,C4,"d"),-DATEDIF(C4,$J$1,"d")))</f>
        <v>3</v>
      </c>
    </row>
    <row r="5" spans="1:13" x14ac:dyDescent="0.25">
      <c r="A5" s="14" t="s">
        <v>15</v>
      </c>
      <c r="B5" s="15" t="str">
        <f>IF(A5&lt;&gt;"",VLOOKUP(A5,Lookup!$A$1:$B$60,2,FALSE),"")</f>
        <v>HOUSING</v>
      </c>
      <c r="C5" s="16">
        <v>45353</v>
      </c>
      <c r="D5" s="17">
        <v>6800</v>
      </c>
      <c r="E5" s="17">
        <v>6800</v>
      </c>
      <c r="F5" s="22" t="str">
        <f t="shared" ref="F5:F20" si="0">IF((D5-E5)&lt;0,"Over Budget","Within Budget")</f>
        <v>Within Budget</v>
      </c>
      <c r="G5" s="18" t="s">
        <v>16</v>
      </c>
      <c r="H5" s="18" t="s">
        <v>17</v>
      </c>
      <c r="I5" s="19" t="s">
        <v>18</v>
      </c>
      <c r="J5" s="20" t="str">
        <f>IF(OR(I5="Done",C5=""),"",IF(C5&gt;=$J$1,DATEDIF($J$1,C5,"d"),-DATEDIF(C5,$J$1,"d")))</f>
        <v/>
      </c>
    </row>
    <row r="6" spans="1:13" x14ac:dyDescent="0.25">
      <c r="A6" s="14" t="s">
        <v>19</v>
      </c>
      <c r="B6" s="15" t="str">
        <f>IF(A6&lt;&gt;"",VLOOKUP(A6,Lookup!$A$1:$B$60,2,FALSE),"")</f>
        <v>SAVINGS/INVESTMENT</v>
      </c>
      <c r="C6" s="16">
        <v>45375</v>
      </c>
      <c r="D6" s="17">
        <v>2500</v>
      </c>
      <c r="E6" s="17">
        <v>2500</v>
      </c>
      <c r="F6" s="22" t="str">
        <f t="shared" si="0"/>
        <v>Within Budget</v>
      </c>
      <c r="G6" s="18" t="s">
        <v>12</v>
      </c>
      <c r="H6" s="18" t="s">
        <v>17</v>
      </c>
      <c r="I6" s="19" t="s">
        <v>14</v>
      </c>
      <c r="J6" s="20">
        <f ca="1">IF(OR(I6="Done",C6=""),"",IF(C6&gt;=$J$1,DATEDIF($J$1,C6,"d"),-DATEDIF(C6,$J$1,"d")))</f>
        <v>2</v>
      </c>
    </row>
    <row r="7" spans="1:13" x14ac:dyDescent="0.25">
      <c r="A7" s="14" t="s">
        <v>20</v>
      </c>
      <c r="B7" s="15" t="str">
        <f>IF(A7&lt;&gt;"",VLOOKUP(A7,Lookup!$A$1:$B$60,2,FALSE),"")</f>
        <v>SAVINGS/INVESTMENT</v>
      </c>
      <c r="C7" s="16">
        <v>45379</v>
      </c>
      <c r="D7" s="17">
        <v>2500</v>
      </c>
      <c r="E7" s="17">
        <v>2500</v>
      </c>
      <c r="F7" s="22" t="str">
        <f t="shared" si="0"/>
        <v>Within Budget</v>
      </c>
      <c r="G7" s="18" t="s">
        <v>12</v>
      </c>
      <c r="H7" s="18" t="s">
        <v>21</v>
      </c>
      <c r="I7" s="19" t="s">
        <v>14</v>
      </c>
      <c r="J7" s="20">
        <f ca="1">IF(OR(I7="Done",C7=""),"",IF(C7&gt;=$J$1,DATEDIF($J$1,C7,"d"),-DATEDIF(C7,$J$1,"d")))</f>
        <v>6</v>
      </c>
    </row>
    <row r="8" spans="1:13" x14ac:dyDescent="0.25">
      <c r="A8" s="14" t="s">
        <v>22</v>
      </c>
      <c r="B8" s="15" t="str">
        <f>IF(A8&lt;&gt;"",VLOOKUP(A8,Lookup!$A$1:$B$60,2,FALSE),"")</f>
        <v>PERSONAL</v>
      </c>
      <c r="C8" s="16">
        <v>45377</v>
      </c>
      <c r="D8" s="17">
        <v>900</v>
      </c>
      <c r="E8" s="17">
        <v>850</v>
      </c>
      <c r="F8" s="22" t="str">
        <f t="shared" si="0"/>
        <v>Within Budget</v>
      </c>
      <c r="G8" s="18" t="s">
        <v>12</v>
      </c>
      <c r="H8" s="18" t="s">
        <v>17</v>
      </c>
      <c r="I8" s="19" t="s">
        <v>14</v>
      </c>
      <c r="J8" s="20">
        <f ca="1">IF(OR(I8="Done",C8=""),"",IF(C8&gt;=$J$1,DATEDIF($J$1,C8,"d"),-DATEDIF(C8,$J$1,"d")))</f>
        <v>4</v>
      </c>
    </row>
    <row r="9" spans="1:13" x14ac:dyDescent="0.25">
      <c r="A9" s="14" t="s">
        <v>23</v>
      </c>
      <c r="B9" s="15" t="str">
        <f>IF(A9&lt;&gt;"",VLOOKUP(A9,Lookup!$A$1:$B$60,2,FALSE),"")</f>
        <v>FOOD</v>
      </c>
      <c r="C9" s="16">
        <v>45379</v>
      </c>
      <c r="D9" s="17">
        <v>1500</v>
      </c>
      <c r="E9" s="17">
        <v>1650</v>
      </c>
      <c r="F9" s="22" t="str">
        <f t="shared" si="0"/>
        <v>Over Budget</v>
      </c>
      <c r="G9" s="18" t="s">
        <v>24</v>
      </c>
      <c r="H9" s="18" t="s">
        <v>17</v>
      </c>
      <c r="I9" s="19" t="s">
        <v>25</v>
      </c>
      <c r="J9" s="20">
        <f ca="1">IF(OR(I9="Done",C9=""),"",IF(C9&gt;=$J$1,DATEDIF($J$1,C9,"d"),-DATEDIF(C9,$J$1,"d")))</f>
        <v>6</v>
      </c>
    </row>
    <row r="10" spans="1:13" x14ac:dyDescent="0.25">
      <c r="A10" s="14" t="s">
        <v>26</v>
      </c>
      <c r="B10" s="15" t="str">
        <f>IF(A10&lt;&gt;"",VLOOKUP(A10,Lookup!$A$1:$B$60,2,FALSE),"")</f>
        <v>HOUSING</v>
      </c>
      <c r="C10" s="16">
        <v>45365</v>
      </c>
      <c r="D10" s="17">
        <v>300</v>
      </c>
      <c r="E10" s="17">
        <v>300</v>
      </c>
      <c r="F10" s="22" t="str">
        <f t="shared" si="0"/>
        <v>Within Budget</v>
      </c>
      <c r="G10" s="18" t="s">
        <v>16</v>
      </c>
      <c r="H10" s="18" t="s">
        <v>21</v>
      </c>
      <c r="I10" s="19" t="s">
        <v>18</v>
      </c>
      <c r="J10" s="20" t="str">
        <f>IF(OR(I10="Done",C10=""),"",IF(C10&gt;=$J$1,DATEDIF($J$1,C10,"d"),-DATEDIF(C10,$J$1,"d")))</f>
        <v/>
      </c>
    </row>
    <row r="11" spans="1:13" x14ac:dyDescent="0.25">
      <c r="A11" s="14" t="s">
        <v>27</v>
      </c>
      <c r="B11" s="15" t="str">
        <f>IF(A11&lt;&gt;"",VLOOKUP(A11,Lookup!$A$1:$B$60,2,FALSE),"")</f>
        <v>INSURANCE</v>
      </c>
      <c r="C11" s="16">
        <v>45380</v>
      </c>
      <c r="D11" s="17">
        <v>5000</v>
      </c>
      <c r="E11" s="17">
        <v>5000</v>
      </c>
      <c r="F11" s="22" t="str">
        <f t="shared" si="0"/>
        <v>Within Budget</v>
      </c>
      <c r="G11" s="18" t="s">
        <v>12</v>
      </c>
      <c r="H11" s="18" t="s">
        <v>13</v>
      </c>
      <c r="I11" s="19" t="s">
        <v>14</v>
      </c>
      <c r="J11" s="20">
        <f ca="1">IF(OR(I11="Done",C11=""),"",IF(C11&gt;=$J$1,DATEDIF($J$1,C11,"d"),-DATEDIF(C11,$J$1,"d")))</f>
        <v>7</v>
      </c>
    </row>
    <row r="12" spans="1:13" x14ac:dyDescent="0.25">
      <c r="A12" s="14" t="s">
        <v>28</v>
      </c>
      <c r="B12" s="15" t="str">
        <f>IF(A12&lt;&gt;"",VLOOKUP(A12,Lookup!$A$1:$B$60,2,FALSE),"")</f>
        <v>PERSONAL</v>
      </c>
      <c r="C12" s="16">
        <v>45381</v>
      </c>
      <c r="D12" s="17">
        <v>3000</v>
      </c>
      <c r="E12" s="17">
        <v>2500</v>
      </c>
      <c r="F12" s="22" t="str">
        <f t="shared" si="0"/>
        <v>Within Budget</v>
      </c>
      <c r="G12" s="18" t="s">
        <v>29</v>
      </c>
      <c r="H12" s="18" t="s">
        <v>17</v>
      </c>
      <c r="I12" s="19" t="s">
        <v>14</v>
      </c>
      <c r="J12" s="20">
        <f ca="1">IF(OR(I12="Done",C12=""),"",IF(C12&gt;=$J$1,DATEDIF($J$1,C12,"d"),-DATEDIF(C12,$J$1,"d")))</f>
        <v>8</v>
      </c>
    </row>
    <row r="13" spans="1:13" x14ac:dyDescent="0.25">
      <c r="A13" s="14" t="s">
        <v>30</v>
      </c>
      <c r="B13" s="15" t="str">
        <f>IF(A13&lt;&gt;"",VLOOKUP(A13,Lookup!$A$1:$B$60,2,FALSE),"")</f>
        <v>LOANS</v>
      </c>
      <c r="C13" s="16">
        <v>45376</v>
      </c>
      <c r="D13" s="17">
        <v>1000</v>
      </c>
      <c r="E13" s="17">
        <v>1000</v>
      </c>
      <c r="F13" s="22" t="str">
        <f t="shared" si="0"/>
        <v>Within Budget</v>
      </c>
      <c r="G13" s="18" t="s">
        <v>12</v>
      </c>
      <c r="H13" s="18" t="s">
        <v>17</v>
      </c>
      <c r="I13" s="19" t="s">
        <v>18</v>
      </c>
      <c r="J13" s="20" t="str">
        <f>IF(OR(I13="Done",C13=""),"",IF(C13&gt;=$J$1,DATEDIF($J$1,C13,"d"),-DATEDIF(C13,$J$1,"d")))</f>
        <v/>
      </c>
    </row>
    <row r="14" spans="1:13" x14ac:dyDescent="0.25">
      <c r="A14" s="14" t="s">
        <v>31</v>
      </c>
      <c r="B14" s="15" t="str">
        <f>IF(A14&lt;&gt;"",VLOOKUP(A14,Lookup!$A$1:$B$60,2,FALSE),"")</f>
        <v>FOOD</v>
      </c>
      <c r="C14" s="16">
        <v>45365</v>
      </c>
      <c r="D14" s="17">
        <v>500</v>
      </c>
      <c r="E14" s="17">
        <v>500</v>
      </c>
      <c r="F14" s="22" t="str">
        <f t="shared" si="0"/>
        <v>Within Budget</v>
      </c>
      <c r="G14" s="18" t="s">
        <v>32</v>
      </c>
      <c r="H14" s="18" t="s">
        <v>17</v>
      </c>
      <c r="I14" s="19" t="s">
        <v>18</v>
      </c>
      <c r="J14" s="20" t="str">
        <f>IF(OR(I14="Done",C14=""),"",IF(C14&gt;=$J$1,DATEDIF($J$1,C14,"d"),-DATEDIF(C14,$J$1,"d")))</f>
        <v/>
      </c>
    </row>
    <row r="15" spans="1:13" x14ac:dyDescent="0.25">
      <c r="A15" s="14" t="s">
        <v>33</v>
      </c>
      <c r="B15" s="15" t="str">
        <f>IF(A15&lt;&gt;"",VLOOKUP(A15,Lookup!$A$1:$B$60,2,FALSE),"")</f>
        <v>HOUSING</v>
      </c>
      <c r="C15" s="16">
        <v>45379</v>
      </c>
      <c r="D15" s="17">
        <v>800</v>
      </c>
      <c r="E15" s="17">
        <v>1000</v>
      </c>
      <c r="F15" s="22" t="str">
        <f t="shared" si="0"/>
        <v>Over Budget</v>
      </c>
      <c r="G15" s="18" t="s">
        <v>12</v>
      </c>
      <c r="H15" s="18" t="s">
        <v>21</v>
      </c>
      <c r="I15" s="19" t="s">
        <v>14</v>
      </c>
      <c r="J15" s="20">
        <f ca="1">IF(OR(I15="Done",C15=""),"",IF(C15&gt;=$J$1,DATEDIF($J$1,C15,"d"),-DATEDIF(C15,$J$1,"d")))</f>
        <v>6</v>
      </c>
    </row>
    <row r="16" spans="1:13" x14ac:dyDescent="0.25">
      <c r="A16" s="14" t="s">
        <v>34</v>
      </c>
      <c r="B16" s="15" t="str">
        <f>IF(A16&lt;&gt;"",VLOOKUP(A16,Lookup!$A$1:$B$60,2,FALSE),"")</f>
        <v>TRANSPORTATION</v>
      </c>
      <c r="C16" s="16">
        <v>45381</v>
      </c>
      <c r="D16" s="17">
        <v>1000</v>
      </c>
      <c r="E16" s="17">
        <v>800</v>
      </c>
      <c r="F16" s="22" t="str">
        <f t="shared" si="0"/>
        <v>Within Budget</v>
      </c>
      <c r="G16" s="18" t="s">
        <v>16</v>
      </c>
      <c r="H16" s="18" t="s">
        <v>17</v>
      </c>
      <c r="I16" s="19" t="s">
        <v>25</v>
      </c>
      <c r="J16" s="20">
        <f ca="1">IF(OR(I16="Done",C16=""),"",IF(C16&gt;=$J$1,DATEDIF($J$1,C16,"d"),-DATEDIF(C16,$J$1,"d")))</f>
        <v>8</v>
      </c>
    </row>
    <row r="17" spans="1:10" x14ac:dyDescent="0.25">
      <c r="A17" s="14" t="s">
        <v>35</v>
      </c>
      <c r="B17" s="15" t="str">
        <f>IF(A17&lt;&gt;"",VLOOKUP(A17,Lookup!$A$1:$B$60,2,FALSE),"")</f>
        <v>HOUSING</v>
      </c>
      <c r="C17" s="16">
        <v>45366</v>
      </c>
      <c r="D17" s="17">
        <v>500</v>
      </c>
      <c r="E17" s="17">
        <v>500</v>
      </c>
      <c r="F17" s="22" t="str">
        <f t="shared" si="0"/>
        <v>Within Budget</v>
      </c>
      <c r="G17" s="18" t="s">
        <v>12</v>
      </c>
      <c r="H17" s="18" t="s">
        <v>13</v>
      </c>
      <c r="I17" s="19" t="s">
        <v>18</v>
      </c>
      <c r="J17" s="20" t="str">
        <f>IF(OR(I17="Done",C17=""),"",IF(C17&gt;=$J$1,DATEDIF($J$1,C17,"d"),-DATEDIF(C17,$J$1,"d")))</f>
        <v/>
      </c>
    </row>
    <row r="18" spans="1:10" x14ac:dyDescent="0.25">
      <c r="A18" s="14" t="s">
        <v>36</v>
      </c>
      <c r="B18" s="15" t="str">
        <f>IF(A18&lt;&gt;"",VLOOKUP(A18,Lookup!$A$1:$B$60,2,FALSE),"")</f>
        <v>ENTERTAINMENT</v>
      </c>
      <c r="C18" s="16">
        <v>45376</v>
      </c>
      <c r="D18" s="17">
        <v>300</v>
      </c>
      <c r="E18" s="17">
        <v>600</v>
      </c>
      <c r="F18" s="22" t="str">
        <f t="shared" si="0"/>
        <v>Over Budget</v>
      </c>
      <c r="G18" s="18" t="s">
        <v>12</v>
      </c>
      <c r="H18" s="18" t="s">
        <v>21</v>
      </c>
      <c r="I18" s="19" t="s">
        <v>14</v>
      </c>
      <c r="J18" s="20">
        <f ca="1">IF(OR(I18="Done",C18=""),"",IF(C18&gt;=$J$1,DATEDIF($J$1,C18,"d"),-DATEDIF(C18,$J$1,"d")))</f>
        <v>3</v>
      </c>
    </row>
    <row r="19" spans="1:10" x14ac:dyDescent="0.25">
      <c r="A19" s="14" t="s">
        <v>37</v>
      </c>
      <c r="B19" s="15" t="str">
        <f>IF(A19&lt;&gt;"",VLOOKUP(A19,Lookup!$A$1:$B$60,2,FALSE),"")</f>
        <v>SAVINGS/INVESTMENT</v>
      </c>
      <c r="C19" s="16">
        <v>45375</v>
      </c>
      <c r="D19" s="17">
        <v>3000</v>
      </c>
      <c r="E19" s="17">
        <v>3000</v>
      </c>
      <c r="F19" s="22" t="str">
        <f t="shared" si="0"/>
        <v>Within Budget</v>
      </c>
      <c r="G19" s="18" t="s">
        <v>16</v>
      </c>
      <c r="H19" s="18" t="s">
        <v>21</v>
      </c>
      <c r="I19" s="19" t="s">
        <v>14</v>
      </c>
      <c r="J19" s="20">
        <f ca="1">IF(OR(I19="Done",C19=""),"",IF(C19&gt;=$J$1,DATEDIF($J$1,C19,"d"),-DATEDIF(C19,$J$1,"d")))</f>
        <v>2</v>
      </c>
    </row>
    <row r="20" spans="1:10" x14ac:dyDescent="0.25">
      <c r="A20" s="14" t="s">
        <v>38</v>
      </c>
      <c r="B20" s="15" t="str">
        <f>IF(A20&lt;&gt;"",VLOOKUP(A20,Lookup!$A$1:$B$60,2,FALSE),"")</f>
        <v>CHILDRENS EDU</v>
      </c>
      <c r="C20" s="16">
        <v>45354</v>
      </c>
      <c r="D20" s="17">
        <v>5000</v>
      </c>
      <c r="E20" s="17">
        <v>5000</v>
      </c>
      <c r="F20" s="22" t="str">
        <f t="shared" si="0"/>
        <v>Within Budget</v>
      </c>
      <c r="G20" s="18" t="s">
        <v>12</v>
      </c>
      <c r="H20" s="18" t="s">
        <v>13</v>
      </c>
      <c r="I20" s="19" t="s">
        <v>18</v>
      </c>
      <c r="J20" s="20" t="str">
        <f>IF(OR(I20="Done",C20=""),"",IF(C20&gt;=$J$1,DATEDIF($J$1,C20,"d"),-DATEDIF(C20,$J$1,"d")))</f>
        <v/>
      </c>
    </row>
    <row r="21" spans="1:10" x14ac:dyDescent="0.25">
      <c r="A21" s="26" t="s">
        <v>101</v>
      </c>
      <c r="B21" s="27"/>
      <c r="C21" s="28"/>
      <c r="D21" s="29">
        <f>SUM(D4:D20)</f>
        <v>39600</v>
      </c>
      <c r="E21" s="30">
        <f>SUM(E4:E20)</f>
        <v>39500</v>
      </c>
      <c r="F21" s="26"/>
      <c r="G21" s="26"/>
      <c r="H21" s="26"/>
      <c r="I21" s="31"/>
    </row>
    <row r="22" spans="1:10" x14ac:dyDescent="0.25">
      <c r="A22" s="26" t="s">
        <v>102</v>
      </c>
      <c r="B22" s="27"/>
      <c r="C22" s="28"/>
      <c r="D22" s="26"/>
      <c r="E22" s="30">
        <f>SUMIF(I4:I20,"Pending",E4:E20)</f>
        <v>22950</v>
      </c>
      <c r="F22" s="26"/>
      <c r="G22" s="26"/>
      <c r="H22" s="26"/>
      <c r="I22" s="31"/>
    </row>
    <row r="23" spans="1:10" x14ac:dyDescent="0.25">
      <c r="A23" s="32"/>
      <c r="B23" s="33"/>
      <c r="C23" s="34"/>
      <c r="D23" s="32"/>
      <c r="E23" s="32"/>
      <c r="F23" s="32"/>
      <c r="G23" s="32"/>
      <c r="H23" s="32"/>
      <c r="I23" s="35"/>
    </row>
    <row r="24" spans="1:10" x14ac:dyDescent="0.25">
      <c r="A24" s="27" t="s">
        <v>103</v>
      </c>
      <c r="B24" s="27"/>
      <c r="C24" s="27"/>
      <c r="D24" s="27"/>
      <c r="E24" s="27">
        <f>SUM(E21:E22)</f>
        <v>62450</v>
      </c>
      <c r="F24" s="27"/>
      <c r="G24" s="27"/>
      <c r="H24" s="27"/>
      <c r="I24" s="27"/>
    </row>
  </sheetData>
  <conditionalFormatting sqref="A4:J20">
    <cfRule type="expression" dxfId="1" priority="3" stopIfTrue="1">
      <formula>$J4="Pending"</formula>
    </cfRule>
    <cfRule type="expression" dxfId="0" priority="4" stopIfTrue="1">
      <formula>$J4="Partial-Done"</formula>
    </cfRule>
  </conditionalFormatting>
  <dataValidations count="4">
    <dataValidation type="list" allowBlank="1" showInputMessage="1" showErrorMessage="1" sqref="A4:A20">
      <formula1>Expense</formula1>
    </dataValidation>
    <dataValidation type="list" allowBlank="1" showInputMessage="1" showErrorMessage="1" sqref="H4:H20">
      <formula1>paymode</formula1>
    </dataValidation>
    <dataValidation type="list" allowBlank="1" showInputMessage="1" showErrorMessage="1" sqref="I4:I20">
      <formula1>"Pending,Partial-Done,Done"</formula1>
    </dataValidation>
    <dataValidation type="list" allowBlank="1" showInputMessage="1" showErrorMessage="1" sqref="G4:G20">
      <formula1>accounts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opLeftCell="A7" workbookViewId="0">
      <selection activeCell="I22" sqref="I22"/>
    </sheetView>
  </sheetViews>
  <sheetFormatPr defaultRowHeight="15" x14ac:dyDescent="0.25"/>
  <cols>
    <col min="1" max="1" width="21.5703125" bestFit="1" customWidth="1"/>
    <col min="2" max="2" width="33.28515625" bestFit="1" customWidth="1"/>
    <col min="3" max="3" width="17.7109375" customWidth="1"/>
    <col min="4" max="5" width="7.42578125" customWidth="1"/>
    <col min="6" max="11" width="9" customWidth="1"/>
    <col min="12" max="12" width="12.140625" bestFit="1" customWidth="1"/>
  </cols>
  <sheetData>
    <row r="3" spans="1:3" x14ac:dyDescent="0.25">
      <c r="A3" s="23" t="s">
        <v>97</v>
      </c>
      <c r="B3" t="s">
        <v>99</v>
      </c>
      <c r="C3" t="s">
        <v>100</v>
      </c>
    </row>
    <row r="4" spans="1:3" x14ac:dyDescent="0.25">
      <c r="A4" s="24" t="s">
        <v>47</v>
      </c>
      <c r="B4" s="25">
        <v>5000</v>
      </c>
      <c r="C4" s="25">
        <v>5000</v>
      </c>
    </row>
    <row r="5" spans="1:3" x14ac:dyDescent="0.25">
      <c r="A5" s="24" t="s">
        <v>45</v>
      </c>
      <c r="B5" s="25">
        <v>300</v>
      </c>
      <c r="C5" s="25">
        <v>600</v>
      </c>
    </row>
    <row r="6" spans="1:3" x14ac:dyDescent="0.25">
      <c r="A6" s="24" t="s">
        <v>51</v>
      </c>
      <c r="B6" s="25">
        <v>2000</v>
      </c>
      <c r="C6" s="25">
        <v>2150</v>
      </c>
    </row>
    <row r="7" spans="1:3" x14ac:dyDescent="0.25">
      <c r="A7" s="24" t="s">
        <v>43</v>
      </c>
      <c r="B7" s="25">
        <v>8400</v>
      </c>
      <c r="C7" s="25">
        <v>8600</v>
      </c>
    </row>
    <row r="8" spans="1:3" x14ac:dyDescent="0.25">
      <c r="A8" s="24" t="s">
        <v>49</v>
      </c>
      <c r="B8" s="25">
        <v>5000</v>
      </c>
      <c r="C8" s="25">
        <v>5000</v>
      </c>
    </row>
    <row r="9" spans="1:3" x14ac:dyDescent="0.25">
      <c r="A9" s="24" t="s">
        <v>50</v>
      </c>
      <c r="B9" s="25">
        <v>6000</v>
      </c>
      <c r="C9" s="25">
        <v>6000</v>
      </c>
    </row>
    <row r="10" spans="1:3" x14ac:dyDescent="0.25">
      <c r="A10" s="24" t="s">
        <v>48</v>
      </c>
      <c r="B10" s="25">
        <v>3900</v>
      </c>
      <c r="C10" s="25">
        <v>3350</v>
      </c>
    </row>
    <row r="11" spans="1:3" x14ac:dyDescent="0.25">
      <c r="A11" s="24" t="s">
        <v>53</v>
      </c>
      <c r="B11" s="25">
        <v>8000</v>
      </c>
      <c r="C11" s="25">
        <v>8000</v>
      </c>
    </row>
    <row r="12" spans="1:3" x14ac:dyDescent="0.25">
      <c r="A12" s="24" t="s">
        <v>42</v>
      </c>
      <c r="B12" s="25">
        <v>1000</v>
      </c>
      <c r="C12" s="25">
        <v>800</v>
      </c>
    </row>
    <row r="13" spans="1:3" x14ac:dyDescent="0.25">
      <c r="A13" s="24" t="s">
        <v>98</v>
      </c>
      <c r="B13" s="25">
        <v>39600</v>
      </c>
      <c r="C13" s="25">
        <v>39500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C4" sqref="C4"/>
    </sheetView>
  </sheetViews>
  <sheetFormatPr defaultRowHeight="15" x14ac:dyDescent="0.25"/>
  <cols>
    <col min="1" max="1" width="33" bestFit="1" customWidth="1"/>
    <col min="2" max="3" width="22" bestFit="1" customWidth="1"/>
  </cols>
  <sheetData>
    <row r="1" spans="1:3" x14ac:dyDescent="0.25">
      <c r="A1" s="21" t="s">
        <v>39</v>
      </c>
      <c r="B1" s="21" t="s">
        <v>2</v>
      </c>
      <c r="C1" s="21" t="s">
        <v>40</v>
      </c>
    </row>
    <row r="2" spans="1:3" x14ac:dyDescent="0.25">
      <c r="A2" t="s">
        <v>41</v>
      </c>
      <c r="B2" t="s">
        <v>42</v>
      </c>
      <c r="C2" t="s">
        <v>42</v>
      </c>
    </row>
    <row r="3" spans="1:3" x14ac:dyDescent="0.25">
      <c r="A3" t="s">
        <v>26</v>
      </c>
      <c r="B3" t="s">
        <v>43</v>
      </c>
      <c r="C3" t="s">
        <v>43</v>
      </c>
    </row>
    <row r="4" spans="1:3" x14ac:dyDescent="0.25">
      <c r="A4" t="s">
        <v>44</v>
      </c>
      <c r="B4" t="s">
        <v>45</v>
      </c>
      <c r="C4" t="s">
        <v>45</v>
      </c>
    </row>
    <row r="5" spans="1:3" x14ac:dyDescent="0.25">
      <c r="A5" t="s">
        <v>46</v>
      </c>
      <c r="B5" t="s">
        <v>47</v>
      </c>
      <c r="C5" t="s">
        <v>48</v>
      </c>
    </row>
    <row r="6" spans="1:3" x14ac:dyDescent="0.25">
      <c r="A6" t="s">
        <v>27</v>
      </c>
      <c r="B6" t="s">
        <v>49</v>
      </c>
      <c r="C6" t="s">
        <v>50</v>
      </c>
    </row>
    <row r="7" spans="1:3" x14ac:dyDescent="0.25">
      <c r="A7" t="s">
        <v>28</v>
      </c>
      <c r="B7" t="s">
        <v>48</v>
      </c>
      <c r="C7" t="s">
        <v>51</v>
      </c>
    </row>
    <row r="8" spans="1:3" x14ac:dyDescent="0.25">
      <c r="A8" t="s">
        <v>52</v>
      </c>
      <c r="B8" t="s">
        <v>45</v>
      </c>
      <c r="C8" t="s">
        <v>42</v>
      </c>
    </row>
    <row r="9" spans="1:3" x14ac:dyDescent="0.25">
      <c r="A9" t="str">
        <f>[1]Entry!G11&amp;"-Payment"</f>
        <v>CC-CITI-John-Master-Payment</v>
      </c>
      <c r="B9" t="s">
        <v>50</v>
      </c>
      <c r="C9" t="s">
        <v>49</v>
      </c>
    </row>
    <row r="10" spans="1:3" x14ac:dyDescent="0.25">
      <c r="A10" t="str">
        <f>[1]Entry!G12&amp;"-Payment"</f>
        <v>CC-CITI-Jenny-Payment</v>
      </c>
      <c r="B10" t="s">
        <v>50</v>
      </c>
      <c r="C10" t="s">
        <v>53</v>
      </c>
    </row>
    <row r="11" spans="1:3" x14ac:dyDescent="0.25">
      <c r="A11" t="s">
        <v>54</v>
      </c>
      <c r="B11" t="s">
        <v>43</v>
      </c>
      <c r="C11" t="s">
        <v>47</v>
      </c>
    </row>
    <row r="12" spans="1:3" x14ac:dyDescent="0.25">
      <c r="A12" t="s">
        <v>31</v>
      </c>
      <c r="B12" t="s">
        <v>51</v>
      </c>
      <c r="C12" t="s">
        <v>55</v>
      </c>
    </row>
    <row r="13" spans="1:3" x14ac:dyDescent="0.25">
      <c r="A13" t="s">
        <v>56</v>
      </c>
      <c r="B13" t="s">
        <v>48</v>
      </c>
      <c r="C13" t="s">
        <v>57</v>
      </c>
    </row>
    <row r="14" spans="1:3" x14ac:dyDescent="0.25">
      <c r="A14" t="s">
        <v>33</v>
      </c>
      <c r="B14" t="s">
        <v>43</v>
      </c>
      <c r="C14" t="s">
        <v>58</v>
      </c>
    </row>
    <row r="15" spans="1:3" x14ac:dyDescent="0.25">
      <c r="A15" t="s">
        <v>11</v>
      </c>
      <c r="B15" t="s">
        <v>50</v>
      </c>
      <c r="C15" t="s">
        <v>59</v>
      </c>
    </row>
    <row r="16" spans="1:3" x14ac:dyDescent="0.25">
      <c r="A16" t="s">
        <v>60</v>
      </c>
      <c r="B16" t="s">
        <v>50</v>
      </c>
    </row>
    <row r="17" spans="1:2" x14ac:dyDescent="0.25">
      <c r="A17" t="s">
        <v>20</v>
      </c>
      <c r="B17" t="s">
        <v>53</v>
      </c>
    </row>
    <row r="18" spans="1:2" x14ac:dyDescent="0.25">
      <c r="A18" t="s">
        <v>34</v>
      </c>
      <c r="B18" t="s">
        <v>42</v>
      </c>
    </row>
    <row r="19" spans="1:2" x14ac:dyDescent="0.25">
      <c r="A19" t="s">
        <v>61</v>
      </c>
      <c r="B19" t="s">
        <v>43</v>
      </c>
    </row>
    <row r="20" spans="1:2" x14ac:dyDescent="0.25">
      <c r="A20" t="s">
        <v>62</v>
      </c>
      <c r="B20" t="s">
        <v>58</v>
      </c>
    </row>
    <row r="21" spans="1:2" x14ac:dyDescent="0.25">
      <c r="A21" t="s">
        <v>23</v>
      </c>
      <c r="B21" t="s">
        <v>51</v>
      </c>
    </row>
    <row r="22" spans="1:2" x14ac:dyDescent="0.25">
      <c r="A22" t="s">
        <v>63</v>
      </c>
      <c r="B22" t="s">
        <v>48</v>
      </c>
    </row>
    <row r="23" spans="1:2" x14ac:dyDescent="0.25">
      <c r="A23" t="s">
        <v>64</v>
      </c>
      <c r="B23" t="s">
        <v>49</v>
      </c>
    </row>
    <row r="24" spans="1:2" x14ac:dyDescent="0.25">
      <c r="A24" t="s">
        <v>65</v>
      </c>
      <c r="B24" t="s">
        <v>48</v>
      </c>
    </row>
    <row r="25" spans="1:2" x14ac:dyDescent="0.25">
      <c r="A25" t="s">
        <v>66</v>
      </c>
      <c r="B25" t="s">
        <v>49</v>
      </c>
    </row>
    <row r="26" spans="1:2" x14ac:dyDescent="0.25">
      <c r="A26" t="s">
        <v>67</v>
      </c>
      <c r="B26" t="s">
        <v>48</v>
      </c>
    </row>
    <row r="27" spans="1:2" x14ac:dyDescent="0.25">
      <c r="A27" t="s">
        <v>68</v>
      </c>
      <c r="B27" t="s">
        <v>42</v>
      </c>
    </row>
    <row r="28" spans="1:2" x14ac:dyDescent="0.25">
      <c r="A28" t="s">
        <v>35</v>
      </c>
      <c r="B28" t="s">
        <v>43</v>
      </c>
    </row>
    <row r="29" spans="1:2" x14ac:dyDescent="0.25">
      <c r="A29" t="s">
        <v>69</v>
      </c>
      <c r="B29" t="s">
        <v>53</v>
      </c>
    </row>
    <row r="30" spans="1:2" x14ac:dyDescent="0.25">
      <c r="A30" t="s">
        <v>70</v>
      </c>
      <c r="B30" t="s">
        <v>48</v>
      </c>
    </row>
    <row r="31" spans="1:2" x14ac:dyDescent="0.25">
      <c r="A31" t="s">
        <v>71</v>
      </c>
      <c r="B31" t="s">
        <v>42</v>
      </c>
    </row>
    <row r="32" spans="1:2" x14ac:dyDescent="0.25">
      <c r="A32" t="s">
        <v>72</v>
      </c>
      <c r="B32" t="s">
        <v>49</v>
      </c>
    </row>
    <row r="33" spans="1:2" x14ac:dyDescent="0.25">
      <c r="A33" t="s">
        <v>73</v>
      </c>
      <c r="B33" t="s">
        <v>42</v>
      </c>
    </row>
    <row r="34" spans="1:2" x14ac:dyDescent="0.25">
      <c r="A34" t="s">
        <v>74</v>
      </c>
      <c r="B34" t="s">
        <v>43</v>
      </c>
    </row>
    <row r="35" spans="1:2" x14ac:dyDescent="0.25">
      <c r="A35" t="s">
        <v>75</v>
      </c>
      <c r="B35" t="s">
        <v>48</v>
      </c>
    </row>
    <row r="36" spans="1:2" x14ac:dyDescent="0.25">
      <c r="A36" t="s">
        <v>76</v>
      </c>
      <c r="B36" t="s">
        <v>43</v>
      </c>
    </row>
    <row r="37" spans="1:2" x14ac:dyDescent="0.25">
      <c r="A37" t="s">
        <v>77</v>
      </c>
      <c r="B37" t="s">
        <v>48</v>
      </c>
    </row>
    <row r="38" spans="1:2" x14ac:dyDescent="0.25">
      <c r="A38" t="s">
        <v>15</v>
      </c>
      <c r="B38" t="s">
        <v>43</v>
      </c>
    </row>
    <row r="39" spans="1:2" x14ac:dyDescent="0.25">
      <c r="A39" t="s">
        <v>36</v>
      </c>
      <c r="B39" t="s">
        <v>45</v>
      </c>
    </row>
    <row r="40" spans="1:2" x14ac:dyDescent="0.25">
      <c r="A40" t="s">
        <v>19</v>
      </c>
      <c r="B40" t="s">
        <v>53</v>
      </c>
    </row>
    <row r="41" spans="1:2" x14ac:dyDescent="0.25">
      <c r="A41" t="s">
        <v>78</v>
      </c>
      <c r="B41" t="s">
        <v>48</v>
      </c>
    </row>
    <row r="42" spans="1:2" x14ac:dyDescent="0.25">
      <c r="A42" t="s">
        <v>79</v>
      </c>
      <c r="B42" t="s">
        <v>48</v>
      </c>
    </row>
    <row r="43" spans="1:2" x14ac:dyDescent="0.25">
      <c r="A43" t="s">
        <v>80</v>
      </c>
      <c r="B43" t="s">
        <v>50</v>
      </c>
    </row>
    <row r="44" spans="1:2" x14ac:dyDescent="0.25">
      <c r="A44" t="s">
        <v>22</v>
      </c>
      <c r="B44" t="s">
        <v>48</v>
      </c>
    </row>
    <row r="45" spans="1:2" x14ac:dyDescent="0.25">
      <c r="A45" t="s">
        <v>81</v>
      </c>
      <c r="B45" t="s">
        <v>43</v>
      </c>
    </row>
    <row r="46" spans="1:2" x14ac:dyDescent="0.25">
      <c r="A46" t="s">
        <v>82</v>
      </c>
      <c r="B46" t="s">
        <v>53</v>
      </c>
    </row>
    <row r="47" spans="1:2" x14ac:dyDescent="0.25">
      <c r="A47" t="s">
        <v>37</v>
      </c>
      <c r="B47" t="s">
        <v>53</v>
      </c>
    </row>
    <row r="48" spans="1:2" x14ac:dyDescent="0.25">
      <c r="A48" t="s">
        <v>83</v>
      </c>
      <c r="B48" t="s">
        <v>53</v>
      </c>
    </row>
    <row r="49" spans="1:2" x14ac:dyDescent="0.25">
      <c r="A49" t="s">
        <v>84</v>
      </c>
      <c r="B49" t="s">
        <v>47</v>
      </c>
    </row>
    <row r="50" spans="1:2" x14ac:dyDescent="0.25">
      <c r="A50" t="s">
        <v>38</v>
      </c>
      <c r="B50" t="s">
        <v>47</v>
      </c>
    </row>
    <row r="51" spans="1:2" x14ac:dyDescent="0.25">
      <c r="A51" t="s">
        <v>85</v>
      </c>
      <c r="B51" t="s">
        <v>47</v>
      </c>
    </row>
    <row r="52" spans="1:2" x14ac:dyDescent="0.25">
      <c r="A52" t="s">
        <v>86</v>
      </c>
      <c r="B52" t="s">
        <v>43</v>
      </c>
    </row>
    <row r="53" spans="1:2" x14ac:dyDescent="0.25">
      <c r="A53" t="s">
        <v>87</v>
      </c>
      <c r="B53" t="s">
        <v>45</v>
      </c>
    </row>
    <row r="54" spans="1:2" x14ac:dyDescent="0.25">
      <c r="A54" t="s">
        <v>88</v>
      </c>
      <c r="B54" t="s">
        <v>50</v>
      </c>
    </row>
    <row r="55" spans="1:2" x14ac:dyDescent="0.25">
      <c r="A55" t="s">
        <v>89</v>
      </c>
      <c r="B55" t="s">
        <v>43</v>
      </c>
    </row>
    <row r="56" spans="1:2" x14ac:dyDescent="0.25">
      <c r="A56" t="s">
        <v>90</v>
      </c>
      <c r="B56" t="s">
        <v>43</v>
      </c>
    </row>
    <row r="57" spans="1:2" x14ac:dyDescent="0.25">
      <c r="A57" t="s">
        <v>91</v>
      </c>
      <c r="B57" t="s">
        <v>42</v>
      </c>
    </row>
    <row r="58" spans="1:2" x14ac:dyDescent="0.25">
      <c r="A58" t="s">
        <v>92</v>
      </c>
      <c r="B58" t="s">
        <v>45</v>
      </c>
    </row>
    <row r="59" spans="1:2" x14ac:dyDescent="0.25">
      <c r="A59" t="s">
        <v>93</v>
      </c>
      <c r="B59" t="s">
        <v>43</v>
      </c>
    </row>
    <row r="60" spans="1:2" x14ac:dyDescent="0.25">
      <c r="A60" t="s">
        <v>94</v>
      </c>
      <c r="B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</vt:lpstr>
      <vt:lpstr>Pivot Table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`hp</dc:creator>
  <cp:lastModifiedBy>`hp</cp:lastModifiedBy>
  <dcterms:created xsi:type="dcterms:W3CDTF">2024-03-22T06:47:14Z</dcterms:created>
  <dcterms:modified xsi:type="dcterms:W3CDTF">2024-03-22T09:58:11Z</dcterms:modified>
</cp:coreProperties>
</file>